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threadedComments/threadedComment1.xml" ContentType="application/vnd.ms-excel.threadedcomments+xml"/>
  <Override PartName="/xl/comments47.xml" ContentType="application/vnd.openxmlformats-officedocument.spreadsheetml.comments+xml"/>
  <Override PartName="/xl/threadedComments/threadedComment2.xml" ContentType="application/vnd.ms-excel.threadedcomments+xml"/>
  <Override PartName="/xl/comments48.xml" ContentType="application/vnd.openxmlformats-officedocument.spreadsheetml.comments+xml"/>
  <Override PartName="/xl/threadedComments/threadedComment3.xml" ContentType="application/vnd.ms-excel.threadedcomments+xml"/>
  <Override PartName="/xl/comments49.xml" ContentType="application/vnd.openxmlformats-officedocument.spreadsheetml.comments+xml"/>
  <Override PartName="/xl/threadedComments/threadedComment4.xml" ContentType="application/vnd.ms-excel.threadedcomments+xml"/>
  <Override PartName="/xl/comments50.xml" ContentType="application/vnd.openxmlformats-officedocument.spreadsheetml.comments+xml"/>
  <Override PartName="/xl/threadedComments/threadedComment5.xml" ContentType="application/vnd.ms-excel.threadedcomments+xml"/>
  <Override PartName="/xl/comments51.xml" ContentType="application/vnd.openxmlformats-officedocument.spreadsheetml.comments+xml"/>
  <Override PartName="/xl/threadedComments/threadedComment6.xml" ContentType="application/vnd.ms-excel.threaded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1-2022\05 November\"/>
    </mc:Choice>
  </mc:AlternateContent>
  <xr:revisionPtr revIDLastSave="0" documentId="13_ncr:1_{4FD919A8-5CC3-4F51-B8DA-440975AC92C6}" xr6:coauthVersionLast="47" xr6:coauthVersionMax="47" xr10:uidLastSave="{00000000-0000-0000-0000-000000000000}"/>
  <bookViews>
    <workbookView xWindow="28680" yWindow="1665" windowWidth="29040" windowHeight="15840" tabRatio="763" firstSheet="46" activeTab="46" xr2:uid="{00000000-000D-0000-FFFF-FFFF00000000}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Nov 2021" sheetId="253" r:id="rId47"/>
    <sheet name="Oct 2021" sheetId="252" state="hidden" r:id="rId48"/>
    <sheet name="Sep 2021" sheetId="251" state="hidden" r:id="rId49"/>
    <sheet name="Aug 2021" sheetId="250" state="hidden" r:id="rId50"/>
    <sheet name="July 2021" sheetId="249" state="hidden" r:id="rId51"/>
    <sheet name="FY 21-22 Budget" sheetId="248" state="hidden" r:id="rId52"/>
    <sheet name="June 2021 Final" sheetId="247" state="hidden" r:id="rId53"/>
    <sheet name="June 2021 Pre-Audit" sheetId="245" state="hidden" r:id="rId54"/>
    <sheet name="May 2021" sheetId="246" state="hidden" r:id="rId55"/>
    <sheet name="Apr 2021" sheetId="244" state="hidden" r:id="rId56"/>
    <sheet name="Mar 2021" sheetId="243" state="hidden" r:id="rId57"/>
    <sheet name="Feb 2021" sheetId="242" state="hidden" r:id="rId58"/>
    <sheet name="Jan 2021" sheetId="241" state="hidden" r:id="rId59"/>
    <sheet name="Dec 2020" sheetId="240" state="hidden" r:id="rId60"/>
    <sheet name="Nov 2020" sheetId="239" state="hidden" r:id="rId61"/>
    <sheet name="Oct 2020" sheetId="238" state="hidden" r:id="rId62"/>
    <sheet name="Sep 2020" sheetId="237" state="hidden" r:id="rId63"/>
    <sheet name="Aug 2020" sheetId="236" state="hidden" r:id="rId64"/>
    <sheet name="July 2020" sheetId="235" state="hidden" r:id="rId65"/>
    <sheet name="FY20-21 BUDGET" sheetId="234" state="hidden" r:id="rId66"/>
    <sheet name="June 2020 Pre-Audit" sheetId="232" state="hidden" r:id="rId67"/>
    <sheet name="May 2020" sheetId="231" state="hidden" r:id="rId68"/>
    <sheet name="Mar 2020" sheetId="230" state="hidden" r:id="rId69"/>
    <sheet name="Feb 2020" sheetId="229" state="hidden" r:id="rId70"/>
    <sheet name="February 2019" sheetId="218" state="hidden" r:id="rId71"/>
    <sheet name="Jan 2020" sheetId="228" state="hidden" r:id="rId72"/>
    <sheet name="Dec 2019" sheetId="227" state="hidden" r:id="rId73"/>
  </sheets>
  <definedNames>
    <definedName name="OSRRefD19_0x_1" localSheetId="55">'Apr 2021'!$E$20:$E$28</definedName>
    <definedName name="OSRRefD19_0x_1" localSheetId="63">'Aug 2020'!$E$20:$E$28</definedName>
    <definedName name="OSRRefD19_0x_1" localSheetId="49">'Aug 2021'!$E$20:$E$28</definedName>
    <definedName name="OSRRefD19_0x_1" localSheetId="59">'Dec 2020'!$E$20:$E$28</definedName>
    <definedName name="OSRRefD19_0x_1" localSheetId="57">'Feb 2021'!$E$20:$E$28</definedName>
    <definedName name="OSRRefD19_0x_1" localSheetId="51">'FY 21-22 Budget'!$E$20:$E$28</definedName>
    <definedName name="OSRRefD19_0x_1" localSheetId="65">'FY20-21 BUDGET'!$E$20:$E$28</definedName>
    <definedName name="OSRRefD19_0x_1" localSheetId="58">'Jan 2021'!$E$20:$E$28</definedName>
    <definedName name="OSRRefD19_0x_1" localSheetId="64">'July 2020'!$E$20:$E$28</definedName>
    <definedName name="OSRRefD19_0x_1" localSheetId="50">'July 2021'!$E$20:$E$28</definedName>
    <definedName name="OSRRefD19_0x_1" localSheetId="52">'June 2021 Final'!$E$20:$E$28</definedName>
    <definedName name="OSRRefD19_0x_1" localSheetId="53">'June 2021 Pre-Audit'!$E$20:$E$28</definedName>
    <definedName name="OSRRefD19_0x_1" localSheetId="56">'Mar 2021'!$E$20:$E$28</definedName>
    <definedName name="OSRRefD19_0x_1" localSheetId="54">'May 2021'!$E$20:$E$28</definedName>
    <definedName name="OSRRefD19_0x_1" localSheetId="60">'Nov 2020'!$E$20:$E$28</definedName>
    <definedName name="OSRRefD19_0x_1" localSheetId="46">'Nov 2021'!$E$20:$E$28</definedName>
    <definedName name="OSRRefD19_0x_1" localSheetId="61">'Oct 2020'!$E$20:$E$28</definedName>
    <definedName name="OSRRefD19_0x_1" localSheetId="47">'Oct 2021'!$E$20:$E$28</definedName>
    <definedName name="OSRRefD19_0x_1" localSheetId="62">'Sep 2020'!$E$20:$E$28</definedName>
    <definedName name="OSRRefD19_0x_1" localSheetId="48">'Sep 2021'!$E$20:$E$28</definedName>
    <definedName name="OSRRefD19_0x_10" localSheetId="55">'Apr 2021'!$N$20:$N$28</definedName>
    <definedName name="OSRRefD19_0x_10" localSheetId="63">'Aug 2020'!$N$20:$N$28</definedName>
    <definedName name="OSRRefD19_0x_10" localSheetId="49">'Aug 2021'!$N$20:$N$28</definedName>
    <definedName name="OSRRefD19_0x_10" localSheetId="59">'Dec 2020'!$N$20:$N$28</definedName>
    <definedName name="OSRRefD19_0x_10" localSheetId="57">'Feb 2021'!$N$20:$N$28</definedName>
    <definedName name="OSRRefD19_0x_10" localSheetId="51">'FY 21-22 Budget'!$N$20:$N$28</definedName>
    <definedName name="OSRRefD19_0x_10" localSheetId="65">'FY20-21 BUDGET'!$N$20:$N$28</definedName>
    <definedName name="OSRRefD19_0x_10" localSheetId="58">'Jan 2021'!$N$20:$N$28</definedName>
    <definedName name="OSRRefD19_0x_10" localSheetId="64">'July 2020'!$N$20:$N$28</definedName>
    <definedName name="OSRRefD19_0x_10" localSheetId="50">'July 2021'!$N$20:$N$28</definedName>
    <definedName name="OSRRefD19_0x_10" localSheetId="52">'June 2021 Final'!$N$20:$N$28</definedName>
    <definedName name="OSRRefD19_0x_10" localSheetId="53">'June 2021 Pre-Audit'!$N$20:$N$28</definedName>
    <definedName name="OSRRefD19_0x_10" localSheetId="56">'Mar 2021'!$N$20:$N$28</definedName>
    <definedName name="OSRRefD19_0x_10" localSheetId="54">'May 2021'!$N$20:$N$28</definedName>
    <definedName name="OSRRefD19_0x_10" localSheetId="60">'Nov 2020'!$N$20:$N$28</definedName>
    <definedName name="OSRRefD19_0x_10" localSheetId="46">'Nov 2021'!$N$20:$N$28</definedName>
    <definedName name="OSRRefD19_0x_10" localSheetId="61">'Oct 2020'!$N$20:$N$28</definedName>
    <definedName name="OSRRefD19_0x_10" localSheetId="47">'Oct 2021'!$N$20:$N$28</definedName>
    <definedName name="OSRRefD19_0x_10" localSheetId="62">'Sep 2020'!$N$20:$N$28</definedName>
    <definedName name="OSRRefD19_0x_10" localSheetId="48">'Sep 2021'!$N$20:$N$28</definedName>
    <definedName name="OSRRefD19_0x_11" localSheetId="55">'Apr 2021'!$O$20:$O$28</definedName>
    <definedName name="OSRRefD19_0x_11" localSheetId="63">'Aug 2020'!$O$20:$O$28</definedName>
    <definedName name="OSRRefD19_0x_11" localSheetId="49">'Aug 2021'!$O$20:$O$28</definedName>
    <definedName name="OSRRefD19_0x_11" localSheetId="59">'Dec 2020'!$O$20:$O$28</definedName>
    <definedName name="OSRRefD19_0x_11" localSheetId="57">'Feb 2021'!$O$20:$O$28</definedName>
    <definedName name="OSRRefD19_0x_11" localSheetId="51">'FY 21-22 Budget'!$O$20:$O$28</definedName>
    <definedName name="OSRRefD19_0x_11" localSheetId="65">'FY20-21 BUDGET'!$O$20:$O$28</definedName>
    <definedName name="OSRRefD19_0x_11" localSheetId="58">'Jan 2021'!$O$20:$O$28</definedName>
    <definedName name="OSRRefD19_0x_11" localSheetId="64">'July 2020'!$O$20:$O$28</definedName>
    <definedName name="OSRRefD19_0x_11" localSheetId="50">'July 2021'!$O$20:$O$28</definedName>
    <definedName name="OSRRefD19_0x_11" localSheetId="52">'June 2021 Final'!$O$20:$O$28</definedName>
    <definedName name="OSRRefD19_0x_11" localSheetId="53">'June 2021 Pre-Audit'!$O$20:$O$28</definedName>
    <definedName name="OSRRefD19_0x_11" localSheetId="56">'Mar 2021'!$O$20:$O$28</definedName>
    <definedName name="OSRRefD19_0x_11" localSheetId="54">'May 2021'!$O$20:$O$28</definedName>
    <definedName name="OSRRefD19_0x_11" localSheetId="60">'Nov 2020'!$O$20:$O$28</definedName>
    <definedName name="OSRRefD19_0x_11" localSheetId="46">'Nov 2021'!$O$20:$O$28</definedName>
    <definedName name="OSRRefD19_0x_11" localSheetId="61">'Oct 2020'!$O$20:$O$28</definedName>
    <definedName name="OSRRefD19_0x_11" localSheetId="47">'Oct 2021'!$O$20:$O$28</definedName>
    <definedName name="OSRRefD19_0x_11" localSheetId="62">'Sep 2020'!$O$20:$O$28</definedName>
    <definedName name="OSRRefD19_0x_11" localSheetId="48">'Sep 2021'!$O$20:$O$28</definedName>
    <definedName name="OSRRefD19_0x_2" localSheetId="55">'Apr 2021'!$F$20:$F$28</definedName>
    <definedName name="OSRRefD19_0x_2" localSheetId="63">'Aug 2020'!$F$20:$F$28</definedName>
    <definedName name="OSRRefD19_0x_2" localSheetId="49">'Aug 2021'!$F$20:$F$28</definedName>
    <definedName name="OSRRefD19_0x_2" localSheetId="59">'Dec 2020'!$F$20:$F$28</definedName>
    <definedName name="OSRRefD19_0x_2" localSheetId="57">'Feb 2021'!$F$20:$F$28</definedName>
    <definedName name="OSRRefD19_0x_2" localSheetId="51">'FY 21-22 Budget'!$F$20:$F$28</definedName>
    <definedName name="OSRRefD19_0x_2" localSheetId="65">'FY20-21 BUDGET'!$F$20:$F$28</definedName>
    <definedName name="OSRRefD19_0x_2" localSheetId="58">'Jan 2021'!$F$20:$F$28</definedName>
    <definedName name="OSRRefD19_0x_2" localSheetId="64">'July 2020'!$F$20:$F$28</definedName>
    <definedName name="OSRRefD19_0x_2" localSheetId="50">'July 2021'!$F$20:$F$28</definedName>
    <definedName name="OSRRefD19_0x_2" localSheetId="52">'June 2021 Final'!$F$20:$F$28</definedName>
    <definedName name="OSRRefD19_0x_2" localSheetId="53">'June 2021 Pre-Audit'!$F$20:$F$28</definedName>
    <definedName name="OSRRefD19_0x_2" localSheetId="56">'Mar 2021'!$F$20:$F$28</definedName>
    <definedName name="OSRRefD19_0x_2" localSheetId="54">'May 2021'!$F$20:$F$28</definedName>
    <definedName name="OSRRefD19_0x_2" localSheetId="60">'Nov 2020'!$F$20:$F$28</definedName>
    <definedName name="OSRRefD19_0x_2" localSheetId="46">'Nov 2021'!$F$20:$F$28</definedName>
    <definedName name="OSRRefD19_0x_2" localSheetId="61">'Oct 2020'!$F$20:$F$28</definedName>
    <definedName name="OSRRefD19_0x_2" localSheetId="47">'Oct 2021'!$F$20:$F$28</definedName>
    <definedName name="OSRRefD19_0x_2" localSheetId="62">'Sep 2020'!$F$20:$F$28</definedName>
    <definedName name="OSRRefD19_0x_2" localSheetId="48">'Sep 2021'!$F$20:$F$28</definedName>
    <definedName name="OSRRefD19_0x_3" localSheetId="55">'Apr 2021'!$G$20:$G$28</definedName>
    <definedName name="OSRRefD19_0x_3" localSheetId="63">'Aug 2020'!$G$20:$G$28</definedName>
    <definedName name="OSRRefD19_0x_3" localSheetId="49">'Aug 2021'!$G$20:$G$28</definedName>
    <definedName name="OSRRefD19_0x_3" localSheetId="59">'Dec 2020'!$G$20:$G$28</definedName>
    <definedName name="OSRRefD19_0x_3" localSheetId="57">'Feb 2021'!$G$20:$G$28</definedName>
    <definedName name="OSRRefD19_0x_3" localSheetId="51">'FY 21-22 Budget'!$G$20:$G$28</definedName>
    <definedName name="OSRRefD19_0x_3" localSheetId="65">'FY20-21 BUDGET'!$G$20:$G$28</definedName>
    <definedName name="OSRRefD19_0x_3" localSheetId="58">'Jan 2021'!$G$20:$G$28</definedName>
    <definedName name="OSRRefD19_0x_3" localSheetId="64">'July 2020'!$G$20:$G$28</definedName>
    <definedName name="OSRRefD19_0x_3" localSheetId="50">'July 2021'!$G$20:$G$28</definedName>
    <definedName name="OSRRefD19_0x_3" localSheetId="52">'June 2021 Final'!$G$20:$G$28</definedName>
    <definedName name="OSRRefD19_0x_3" localSheetId="53">'June 2021 Pre-Audit'!$G$20:$G$28</definedName>
    <definedName name="OSRRefD19_0x_3" localSheetId="56">'Mar 2021'!$G$20:$G$28</definedName>
    <definedName name="OSRRefD19_0x_3" localSheetId="54">'May 2021'!$G$20:$G$28</definedName>
    <definedName name="OSRRefD19_0x_3" localSheetId="60">'Nov 2020'!$G$20:$G$28</definedName>
    <definedName name="OSRRefD19_0x_3" localSheetId="46">'Nov 2021'!$G$20:$G$28</definedName>
    <definedName name="OSRRefD19_0x_3" localSheetId="61">'Oct 2020'!$G$20:$G$28</definedName>
    <definedName name="OSRRefD19_0x_3" localSheetId="47">'Oct 2021'!$G$20:$G$28</definedName>
    <definedName name="OSRRefD19_0x_3" localSheetId="62">'Sep 2020'!$G$20:$G$28</definedName>
    <definedName name="OSRRefD19_0x_3" localSheetId="48">'Sep 2021'!$G$20:$G$28</definedName>
    <definedName name="OSRRefD19_0x_4" localSheetId="55">'Apr 2021'!$H$20:$H$28</definedName>
    <definedName name="OSRRefD19_0x_4" localSheetId="63">'Aug 2020'!$H$20:$H$28</definedName>
    <definedName name="OSRRefD19_0x_4" localSheetId="49">'Aug 2021'!$H$20:$H$28</definedName>
    <definedName name="OSRRefD19_0x_4" localSheetId="59">'Dec 2020'!$H$20:$H$28</definedName>
    <definedName name="OSRRefD19_0x_4" localSheetId="57">'Feb 2021'!$H$20:$H$28</definedName>
    <definedName name="OSRRefD19_0x_4" localSheetId="51">'FY 21-22 Budget'!$H$20:$H$28</definedName>
    <definedName name="OSRRefD19_0x_4" localSheetId="65">'FY20-21 BUDGET'!$H$20:$H$28</definedName>
    <definedName name="OSRRefD19_0x_4" localSheetId="58">'Jan 2021'!$H$20:$H$28</definedName>
    <definedName name="OSRRefD19_0x_4" localSheetId="64">'July 2020'!$H$20:$H$28</definedName>
    <definedName name="OSRRefD19_0x_4" localSheetId="50">'July 2021'!$H$20:$H$28</definedName>
    <definedName name="OSRRefD19_0x_4" localSheetId="52">'June 2021 Final'!$H$20:$H$28</definedName>
    <definedName name="OSRRefD19_0x_4" localSheetId="53">'June 2021 Pre-Audit'!$H$20:$H$28</definedName>
    <definedName name="OSRRefD19_0x_4" localSheetId="56">'Mar 2021'!$H$20:$H$28</definedName>
    <definedName name="OSRRefD19_0x_4" localSheetId="54">'May 2021'!$H$20:$H$28</definedName>
    <definedName name="OSRRefD19_0x_4" localSheetId="60">'Nov 2020'!$H$20:$H$28</definedName>
    <definedName name="OSRRefD19_0x_4" localSheetId="46">'Nov 2021'!$H$20:$H$28</definedName>
    <definedName name="OSRRefD19_0x_4" localSheetId="61">'Oct 2020'!$H$20:$H$28</definedName>
    <definedName name="OSRRefD19_0x_4" localSheetId="47">'Oct 2021'!$H$20:$H$28</definedName>
    <definedName name="OSRRefD19_0x_4" localSheetId="62">'Sep 2020'!$H$20:$H$28</definedName>
    <definedName name="OSRRefD19_0x_4" localSheetId="48">'Sep 2021'!$H$20:$H$28</definedName>
    <definedName name="OSRRefD19_0x_5" localSheetId="55">'Apr 2021'!$I$20:$I$28</definedName>
    <definedName name="OSRRefD19_0x_5" localSheetId="63">'Aug 2020'!$I$20:$I$28</definedName>
    <definedName name="OSRRefD19_0x_5" localSheetId="49">'Aug 2021'!$I$20:$I$28</definedName>
    <definedName name="OSRRefD19_0x_5" localSheetId="59">'Dec 2020'!$I$20:$I$28</definedName>
    <definedName name="OSRRefD19_0x_5" localSheetId="57">'Feb 2021'!$I$20:$I$28</definedName>
    <definedName name="OSRRefD19_0x_5" localSheetId="51">'FY 21-22 Budget'!$I$20:$I$28</definedName>
    <definedName name="OSRRefD19_0x_5" localSheetId="65">'FY20-21 BUDGET'!$I$20:$I$28</definedName>
    <definedName name="OSRRefD19_0x_5" localSheetId="58">'Jan 2021'!$I$20:$I$28</definedName>
    <definedName name="OSRRefD19_0x_5" localSheetId="64">'July 2020'!$I$20:$I$28</definedName>
    <definedName name="OSRRefD19_0x_5" localSheetId="50">'July 2021'!$I$20:$I$28</definedName>
    <definedName name="OSRRefD19_0x_5" localSheetId="52">'June 2021 Final'!$I$20:$I$28</definedName>
    <definedName name="OSRRefD19_0x_5" localSheetId="53">'June 2021 Pre-Audit'!$I$20:$I$28</definedName>
    <definedName name="OSRRefD19_0x_5" localSheetId="56">'Mar 2021'!$I$20:$I$28</definedName>
    <definedName name="OSRRefD19_0x_5" localSheetId="54">'May 2021'!$I$20:$I$28</definedName>
    <definedName name="OSRRefD19_0x_5" localSheetId="60">'Nov 2020'!$I$20:$I$28</definedName>
    <definedName name="OSRRefD19_0x_5" localSheetId="46">'Nov 2021'!$I$20:$I$28</definedName>
    <definedName name="OSRRefD19_0x_5" localSheetId="61">'Oct 2020'!$I$20:$I$28</definedName>
    <definedName name="OSRRefD19_0x_5" localSheetId="47">'Oct 2021'!$I$20:$I$28</definedName>
    <definedName name="OSRRefD19_0x_5" localSheetId="62">'Sep 2020'!$I$20:$I$28</definedName>
    <definedName name="OSRRefD19_0x_5" localSheetId="48">'Sep 2021'!$I$20:$I$28</definedName>
    <definedName name="OSRRefD19_0x_6" localSheetId="55">'Apr 2021'!$J$20:$J$28</definedName>
    <definedName name="OSRRefD19_0x_6" localSheetId="63">'Aug 2020'!$J$20:$J$28</definedName>
    <definedName name="OSRRefD19_0x_6" localSheetId="49">'Aug 2021'!$J$20:$J$28</definedName>
    <definedName name="OSRRefD19_0x_6" localSheetId="59">'Dec 2020'!$J$20:$J$28</definedName>
    <definedName name="OSRRefD19_0x_6" localSheetId="57">'Feb 2021'!$J$20:$J$28</definedName>
    <definedName name="OSRRefD19_0x_6" localSheetId="51">'FY 21-22 Budget'!$J$20:$J$28</definedName>
    <definedName name="OSRRefD19_0x_6" localSheetId="65">'FY20-21 BUDGET'!$J$20:$J$28</definedName>
    <definedName name="OSRRefD19_0x_6" localSheetId="58">'Jan 2021'!$J$20:$J$28</definedName>
    <definedName name="OSRRefD19_0x_6" localSheetId="64">'July 2020'!$J$20:$J$28</definedName>
    <definedName name="OSRRefD19_0x_6" localSheetId="50">'July 2021'!$J$20:$J$28</definedName>
    <definedName name="OSRRefD19_0x_6" localSheetId="52">'June 2021 Final'!$J$20:$J$28</definedName>
    <definedName name="OSRRefD19_0x_6" localSheetId="53">'June 2021 Pre-Audit'!$J$20:$J$28</definedName>
    <definedName name="OSRRefD19_0x_6" localSheetId="56">'Mar 2021'!$J$20:$J$28</definedName>
    <definedName name="OSRRefD19_0x_6" localSheetId="54">'May 2021'!$J$20:$J$28</definedName>
    <definedName name="OSRRefD19_0x_6" localSheetId="60">'Nov 2020'!$J$20:$J$28</definedName>
    <definedName name="OSRRefD19_0x_6" localSheetId="46">'Nov 2021'!$J$20:$J$28</definedName>
    <definedName name="OSRRefD19_0x_6" localSheetId="61">'Oct 2020'!$J$20:$J$28</definedName>
    <definedName name="OSRRefD19_0x_6" localSheetId="47">'Oct 2021'!$J$20:$J$28</definedName>
    <definedName name="OSRRefD19_0x_6" localSheetId="62">'Sep 2020'!$J$20:$J$28</definedName>
    <definedName name="OSRRefD19_0x_6" localSheetId="48">'Sep 2021'!$J$20:$J$28</definedName>
    <definedName name="OSRRefD19_0x_7" localSheetId="55">'Apr 2021'!$K$20:$K$28</definedName>
    <definedName name="OSRRefD19_0x_7" localSheetId="63">'Aug 2020'!$K$20:$K$28</definedName>
    <definedName name="OSRRefD19_0x_7" localSheetId="49">'Aug 2021'!$K$20:$K$28</definedName>
    <definedName name="OSRRefD19_0x_7" localSheetId="59">'Dec 2020'!$K$20:$K$28</definedName>
    <definedName name="OSRRefD19_0x_7" localSheetId="57">'Feb 2021'!$K$20:$K$28</definedName>
    <definedName name="OSRRefD19_0x_7" localSheetId="51">'FY 21-22 Budget'!$K$20:$K$28</definedName>
    <definedName name="OSRRefD19_0x_7" localSheetId="65">'FY20-21 BUDGET'!$K$20:$K$28</definedName>
    <definedName name="OSRRefD19_0x_7" localSheetId="58">'Jan 2021'!$K$20:$K$28</definedName>
    <definedName name="OSRRefD19_0x_7" localSheetId="64">'July 2020'!$K$20:$K$28</definedName>
    <definedName name="OSRRefD19_0x_7" localSheetId="50">'July 2021'!$K$20:$K$28</definedName>
    <definedName name="OSRRefD19_0x_7" localSheetId="52">'June 2021 Final'!$K$20:$K$28</definedName>
    <definedName name="OSRRefD19_0x_7" localSheetId="53">'June 2021 Pre-Audit'!$K$20:$K$28</definedName>
    <definedName name="OSRRefD19_0x_7" localSheetId="56">'Mar 2021'!$K$20:$K$28</definedName>
    <definedName name="OSRRefD19_0x_7" localSheetId="54">'May 2021'!$K$20:$K$28</definedName>
    <definedName name="OSRRefD19_0x_7" localSheetId="60">'Nov 2020'!$K$20:$K$28</definedName>
    <definedName name="OSRRefD19_0x_7" localSheetId="46">'Nov 2021'!$K$20:$K$28</definedName>
    <definedName name="OSRRefD19_0x_7" localSheetId="61">'Oct 2020'!$K$20:$K$28</definedName>
    <definedName name="OSRRefD19_0x_7" localSheetId="47">'Oct 2021'!$K$20:$K$28</definedName>
    <definedName name="OSRRefD19_0x_7" localSheetId="62">'Sep 2020'!$K$20:$K$28</definedName>
    <definedName name="OSRRefD19_0x_7" localSheetId="48">'Sep 2021'!$K$20:$K$28</definedName>
    <definedName name="OSRRefD19_0x_8" localSheetId="55">'Apr 2021'!$L$20:$L$28</definedName>
    <definedName name="OSRRefD19_0x_8" localSheetId="63">'Aug 2020'!$L$20:$L$28</definedName>
    <definedName name="OSRRefD19_0x_8" localSheetId="49">'Aug 2021'!$L$20:$L$28</definedName>
    <definedName name="OSRRefD19_0x_8" localSheetId="59">'Dec 2020'!$L$20:$L$28</definedName>
    <definedName name="OSRRefD19_0x_8" localSheetId="57">'Feb 2021'!$L$20:$L$28</definedName>
    <definedName name="OSRRefD19_0x_8" localSheetId="51">'FY 21-22 Budget'!$L$20:$L$28</definedName>
    <definedName name="OSRRefD19_0x_8" localSheetId="65">'FY20-21 BUDGET'!$L$20:$L$28</definedName>
    <definedName name="OSRRefD19_0x_8" localSheetId="58">'Jan 2021'!$L$20:$L$28</definedName>
    <definedName name="OSRRefD19_0x_8" localSheetId="64">'July 2020'!$L$20:$L$28</definedName>
    <definedName name="OSRRefD19_0x_8" localSheetId="50">'July 2021'!$L$20:$L$28</definedName>
    <definedName name="OSRRefD19_0x_8" localSheetId="52">'June 2021 Final'!$L$20:$L$28</definedName>
    <definedName name="OSRRefD19_0x_8" localSheetId="53">'June 2021 Pre-Audit'!$L$20:$L$28</definedName>
    <definedName name="OSRRefD19_0x_8" localSheetId="56">'Mar 2021'!$L$20:$L$28</definedName>
    <definedName name="OSRRefD19_0x_8" localSheetId="54">'May 2021'!$L$20:$L$28</definedName>
    <definedName name="OSRRefD19_0x_8" localSheetId="60">'Nov 2020'!$L$20:$L$28</definedName>
    <definedName name="OSRRefD19_0x_8" localSheetId="46">'Nov 2021'!$L$20:$L$28</definedName>
    <definedName name="OSRRefD19_0x_8" localSheetId="61">'Oct 2020'!$L$20:$L$28</definedName>
    <definedName name="OSRRefD19_0x_8" localSheetId="47">'Oct 2021'!$L$20:$L$28</definedName>
    <definedName name="OSRRefD19_0x_8" localSheetId="62">'Sep 2020'!$L$20:$L$28</definedName>
    <definedName name="OSRRefD19_0x_8" localSheetId="48">'Sep 2021'!$L$20:$L$28</definedName>
    <definedName name="OSRRefD19_0x_9" localSheetId="55">'Apr 2021'!$M$20:$M$28</definedName>
    <definedName name="OSRRefD19_0x_9" localSheetId="63">'Aug 2020'!$M$20:$M$28</definedName>
    <definedName name="OSRRefD19_0x_9" localSheetId="49">'Aug 2021'!$M$20:$M$28</definedName>
    <definedName name="OSRRefD19_0x_9" localSheetId="59">'Dec 2020'!$M$20:$M$28</definedName>
    <definedName name="OSRRefD19_0x_9" localSheetId="57">'Feb 2021'!$M$20:$M$28</definedName>
    <definedName name="OSRRefD19_0x_9" localSheetId="51">'FY 21-22 Budget'!$M$20:$M$28</definedName>
    <definedName name="OSRRefD19_0x_9" localSheetId="65">'FY20-21 BUDGET'!$M$20:$M$28</definedName>
    <definedName name="OSRRefD19_0x_9" localSheetId="58">'Jan 2021'!$M$20:$M$28</definedName>
    <definedName name="OSRRefD19_0x_9" localSheetId="64">'July 2020'!$M$20:$M$28</definedName>
    <definedName name="OSRRefD19_0x_9" localSheetId="50">'July 2021'!$M$20:$M$28</definedName>
    <definedName name="OSRRefD19_0x_9" localSheetId="52">'June 2021 Final'!$M$20:$M$28</definedName>
    <definedName name="OSRRefD19_0x_9" localSheetId="53">'June 2021 Pre-Audit'!$M$20:$M$28</definedName>
    <definedName name="OSRRefD19_0x_9" localSheetId="56">'Mar 2021'!$M$20:$M$28</definedName>
    <definedName name="OSRRefD19_0x_9" localSheetId="54">'May 2021'!$M$20:$M$28</definedName>
    <definedName name="OSRRefD19_0x_9" localSheetId="60">'Nov 2020'!$M$20:$M$28</definedName>
    <definedName name="OSRRefD19_0x_9" localSheetId="46">'Nov 2021'!$M$20:$M$28</definedName>
    <definedName name="OSRRefD19_0x_9" localSheetId="61">'Oct 2020'!$M$20:$M$28</definedName>
    <definedName name="OSRRefD19_0x_9" localSheetId="47">'Oct 2021'!$M$20:$M$28</definedName>
    <definedName name="OSRRefD19_0x_9" localSheetId="62">'Sep 2020'!$M$20:$M$28</definedName>
    <definedName name="OSRRefD19_0x_9" localSheetId="48">'Sep 2021'!$M$20:$M$28</definedName>
    <definedName name="OSRRefD29_0x" localSheetId="55">'Apr 2021'!$D$25:$N$25</definedName>
    <definedName name="OSRRefD29_0x" localSheetId="39">'April 2019'!$D$25:$O$25</definedName>
    <definedName name="OSRRefD29_0x" localSheetId="42">'Aug 2019'!$D$25:$O$25</definedName>
    <definedName name="OSRRefD29_0x" localSheetId="63">'Aug 2020'!$D$25:$N$25</definedName>
    <definedName name="OSRRefD29_0x" localSheetId="49">'Aug 2021'!$D$25:$N$25</definedName>
    <definedName name="OSRRefD29_0x" localSheetId="32">'August 2018'!$D$25:$O$25</definedName>
    <definedName name="OSRRefD29_0x" localSheetId="40">'Budget FY 2019-20'!$D$25:$O$25</definedName>
    <definedName name="OSRRefD29_0x" localSheetId="72">'Dec 2019'!$D$25:$O$25</definedName>
    <definedName name="OSRRefD29_0x" localSheetId="59">'Dec 2020'!$D$25:$N$25</definedName>
    <definedName name="OSRRefD29_0x" localSheetId="36">'December 2018'!$D$25:$O$25</definedName>
    <definedName name="OSRRefD29_0x" localSheetId="69">'Feb 2020'!$D$25:$O$25</definedName>
    <definedName name="OSRRefD29_0x" localSheetId="57">'Feb 2021'!$D$25:$N$25</definedName>
    <definedName name="OSRRefD29_0x" localSheetId="70">'February 2019'!$D$25:$O$25</definedName>
    <definedName name="OSRRefD29_0x" localSheetId="30">'FY 2018-2019 Budget'!$D$25:$O$25</definedName>
    <definedName name="OSRRefD29_0x" localSheetId="51">'FY 21-22 Budget'!$D$25:$N$25</definedName>
    <definedName name="OSRRefD29_0x" localSheetId="65">'FY20-21 BUDGET'!$D$25:$N$25</definedName>
    <definedName name="OSRRefD29_0x" localSheetId="71">'Jan 2020'!$D$25:$O$25</definedName>
    <definedName name="OSRRefD29_0x" localSheetId="58">'Jan 2021'!$D$25:$N$25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64">'July 2020'!$D$25:$N$25</definedName>
    <definedName name="OSRRefD29_0x" localSheetId="50">'July 2021'!$D$25:$N$25</definedName>
    <definedName name="OSRRefD29_0x" localSheetId="66">'June 2020 Pre-Audit'!$D$25:$N$25</definedName>
    <definedName name="OSRRefD29_0x" localSheetId="52">'June 2021 Final'!$D$25:$N$25</definedName>
    <definedName name="OSRRefD29_0x" localSheetId="53">'June 2021 Pre-Audit'!$D$25:$N$25</definedName>
    <definedName name="OSRRefD29_0x" localSheetId="68">'Mar 2020'!$D$25:$N$25</definedName>
    <definedName name="OSRRefD29_0x" localSheetId="56">'Mar 2021'!$D$25:$N$25</definedName>
    <definedName name="OSRRefD29_0x" localSheetId="38">'March 2019'!$D$25:$O$25</definedName>
    <definedName name="OSRRefD29_0x" localSheetId="67">'May 2020'!$D$25:$N$25</definedName>
    <definedName name="OSRRefD29_0x" localSheetId="54">'May 2021'!$D$25:$N$25</definedName>
    <definedName name="OSRRefD29_0x" localSheetId="45">'Nov 2019'!$D$25:$O$25</definedName>
    <definedName name="OSRRefD29_0x" localSheetId="60">'Nov 2020'!$D$25:$N$25</definedName>
    <definedName name="OSRRefD29_0x" localSheetId="46">'Nov 2021'!$D$25:$N$25</definedName>
    <definedName name="OSRRefD29_0x" localSheetId="35">'November 2018'!$D$25:$O$25</definedName>
    <definedName name="OSRRefD29_0x" localSheetId="44">'Oct 2019'!$D$25:$O$25</definedName>
    <definedName name="OSRRefD29_0x" localSheetId="61">'Oct 2020'!$D$25:$N$25</definedName>
    <definedName name="OSRRefD29_0x" localSheetId="47">'Oct 2021'!$D$25:$N$25</definedName>
    <definedName name="OSRRefD29_0x" localSheetId="34">'October 2018'!$D$25:$O$25</definedName>
    <definedName name="OSRRefD29_0x" localSheetId="62">'Sep 2020'!$D$25:$N$25</definedName>
    <definedName name="OSRRefD29_0x" localSheetId="48">'Sep 2021'!$D$25:$N$25</definedName>
    <definedName name="OSRRefD29_0x" localSheetId="43">'Sept 2019'!$D$25:$O$25</definedName>
    <definedName name="OSRRefD29_0x" localSheetId="33">'September 2018'!$D$25:$O$25</definedName>
    <definedName name="OSRRefD30_0x" localSheetId="55">'Apr 2021'!$D$26:$N$26</definedName>
    <definedName name="OSRRefD30_0x" localSheetId="39">'April 2019'!$D$26:$O$26</definedName>
    <definedName name="OSRRefD30_0x" localSheetId="42">'Aug 2019'!$D$26:$O$26</definedName>
    <definedName name="OSRRefD30_0x" localSheetId="63">'Aug 2020'!$D$26:$N$26</definedName>
    <definedName name="OSRRefD30_0x" localSheetId="49">'Aug 2021'!$D$26:$N$26</definedName>
    <definedName name="OSRRefD30_0x" localSheetId="32">'August 2018'!$D$26:$O$26</definedName>
    <definedName name="OSRRefD30_0x" localSheetId="40">'Budget FY 2019-20'!$D$26:$O$26</definedName>
    <definedName name="OSRRefD30_0x" localSheetId="72">'Dec 2019'!$D$26:$O$26</definedName>
    <definedName name="OSRRefD30_0x" localSheetId="59">'Dec 2020'!$D$26:$N$26</definedName>
    <definedName name="OSRRefD30_0x" localSheetId="36">'December 2018'!$D$26:$O$26</definedName>
    <definedName name="OSRRefD30_0x" localSheetId="69">'Feb 2020'!$D$26:$O$26</definedName>
    <definedName name="OSRRefD30_0x" localSheetId="57">'Feb 2021'!$D$26:$N$26</definedName>
    <definedName name="OSRRefD30_0x" localSheetId="70">'February 2019'!$D$26:$O$26</definedName>
    <definedName name="OSRRefD30_0x" localSheetId="30">'FY 2018-2019 Budget'!$D$26:$O$26</definedName>
    <definedName name="OSRRefD30_0x" localSheetId="51">'FY 21-22 Budget'!$D$26:$N$26</definedName>
    <definedName name="OSRRefD30_0x" localSheetId="65">'FY20-21 BUDGET'!$D$26:$N$26</definedName>
    <definedName name="OSRRefD30_0x" localSheetId="71">'Jan 2020'!$D$26:$O$26</definedName>
    <definedName name="OSRRefD30_0x" localSheetId="58">'Jan 2021'!$D$26:$N$26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64">'July 2020'!$D$26:$N$26</definedName>
    <definedName name="OSRRefD30_0x" localSheetId="50">'July 2021'!$D$26:$N$26</definedName>
    <definedName name="OSRRefD30_0x" localSheetId="66">'June 2020 Pre-Audit'!$D$26:$N$26</definedName>
    <definedName name="OSRRefD30_0x" localSheetId="52">'June 2021 Final'!$D$26:$N$26</definedName>
    <definedName name="OSRRefD30_0x" localSheetId="53">'June 2021 Pre-Audit'!$D$26:$N$26</definedName>
    <definedName name="OSRRefD30_0x" localSheetId="68">'Mar 2020'!$D$26:$N$26</definedName>
    <definedName name="OSRRefD30_0x" localSheetId="56">'Mar 2021'!$D$26:$N$26</definedName>
    <definedName name="OSRRefD30_0x" localSheetId="38">'March 2019'!$D$26:$O$26</definedName>
    <definedName name="OSRRefD30_0x" localSheetId="67">'May 2020'!$D$26:$N$26</definedName>
    <definedName name="OSRRefD30_0x" localSheetId="54">'May 2021'!$D$26:$N$26</definedName>
    <definedName name="OSRRefD30_0x" localSheetId="45">'Nov 2019'!$D$26:$O$26</definedName>
    <definedName name="OSRRefD30_0x" localSheetId="60">'Nov 2020'!$D$26:$N$26</definedName>
    <definedName name="OSRRefD30_0x" localSheetId="46">'Nov 2021'!$D$26:$N$26</definedName>
    <definedName name="OSRRefD30_0x" localSheetId="35">'November 2018'!$D$26:$O$26</definedName>
    <definedName name="OSRRefD30_0x" localSheetId="44">'Oct 2019'!$D$26:$O$26</definedName>
    <definedName name="OSRRefD30_0x" localSheetId="61">'Oct 2020'!$D$26:$N$26</definedName>
    <definedName name="OSRRefD30_0x" localSheetId="47">'Oct 2021'!$D$26:$N$26</definedName>
    <definedName name="OSRRefD30_0x" localSheetId="34">'October 2018'!$D$26:$O$26</definedName>
    <definedName name="OSRRefD30_0x" localSheetId="62">'Sep 2020'!$D$26:$N$26</definedName>
    <definedName name="OSRRefD30_0x" localSheetId="48">'Sep 2021'!$D$26:$N$26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55">'Apr 2021'!$A$1:$N$64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63">'Aug 2020'!$A$1:$N$64</definedName>
    <definedName name="_xlnm.Print_Area" localSheetId="49">'Aug 2021'!$A$1:$N$67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72">'Dec 2019'!$A$1:$N$64</definedName>
    <definedName name="_xlnm.Print_Area" localSheetId="59">'Dec 2020'!$A$1:$N$64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69">'Feb 2020'!$A$1:$N$64</definedName>
    <definedName name="_xlnm.Print_Area" localSheetId="57">'Feb 2021'!$A$1:$N$64</definedName>
    <definedName name="_xlnm.Print_Area" localSheetId="70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51">'FY 21-22 Budget'!$A$1:$N$67</definedName>
    <definedName name="_xlnm.Print_Area" localSheetId="2">'FY2016-17 Budget'!$A$1:$N$64</definedName>
    <definedName name="_xlnm.Print_Area" localSheetId="65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71">'Jan 2020'!$A$1:$N$64</definedName>
    <definedName name="_xlnm.Print_Area" localSheetId="58">'Jan 2021'!$A$1:$N$64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64">'July 2020'!$A$1:$N$64</definedName>
    <definedName name="_xlnm.Print_Area" localSheetId="50">'July 2021'!$A$1:$N$67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66">'June 2020 Pre-Audit'!$A$1:$N$64</definedName>
    <definedName name="_xlnm.Print_Area" localSheetId="52">'June 2021 Final'!$A$1:$N$67</definedName>
    <definedName name="_xlnm.Print_Area" localSheetId="53">'June 2021 Pre-Audit'!$A$1:$N$67</definedName>
    <definedName name="_xlnm.Print_Area" localSheetId="25">'Mar  2018'!$A$1:$N$64</definedName>
    <definedName name="_xlnm.Print_Area" localSheetId="11">'Mar 2017'!$A$1:$N$64</definedName>
    <definedName name="_xlnm.Print_Area" localSheetId="68">'Mar 2020'!$A$1:$N$64</definedName>
    <definedName name="_xlnm.Print_Area" localSheetId="56">'Mar 2021'!$A$1:$N$64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67">'May 2020'!$A$1:$N$64</definedName>
    <definedName name="_xlnm.Print_Area" localSheetId="54">'May 2021'!$A$1:$N$64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60">'Nov 2020'!$A$1:$N$64</definedName>
    <definedName name="_xlnm.Print_Area" localSheetId="46">'Nov 2021'!$A$1:$N$67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61">'Oct 2020'!$A$1:$N$64</definedName>
    <definedName name="_xlnm.Print_Area" localSheetId="47">'Oct 2021'!$A$1:$N$67</definedName>
    <definedName name="_xlnm.Print_Area" localSheetId="34">'October 2018'!$A$1:$N$64</definedName>
    <definedName name="_xlnm.Print_Area" localSheetId="62">'Sep 2020'!$A$1:$N$64</definedName>
    <definedName name="_xlnm.Print_Area" localSheetId="48">'Sep 2021'!$A$1:$N$67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253" l="1"/>
  <c r="N76" i="253" l="1"/>
  <c r="B71" i="253"/>
  <c r="B72" i="253" s="1"/>
  <c r="C72" i="253" s="1"/>
  <c r="D72" i="253" s="1"/>
  <c r="E72" i="253" s="1"/>
  <c r="F72" i="253" s="1"/>
  <c r="G72" i="253" s="1"/>
  <c r="H72" i="253" s="1"/>
  <c r="I72" i="253" s="1"/>
  <c r="J72" i="253" s="1"/>
  <c r="K72" i="253" s="1"/>
  <c r="L72" i="253" s="1"/>
  <c r="M72" i="253" s="1"/>
  <c r="M61" i="253"/>
  <c r="L61" i="253"/>
  <c r="K61" i="253"/>
  <c r="J61" i="253"/>
  <c r="I61" i="253"/>
  <c r="H61" i="253"/>
  <c r="F61" i="253"/>
  <c r="E61" i="253"/>
  <c r="D61" i="253"/>
  <c r="C61" i="253"/>
  <c r="B61" i="253"/>
  <c r="N60" i="253"/>
  <c r="N59" i="253"/>
  <c r="N58" i="253"/>
  <c r="N57" i="253"/>
  <c r="N56" i="253"/>
  <c r="N55" i="253"/>
  <c r="N54" i="253"/>
  <c r="N53" i="253"/>
  <c r="M46" i="253"/>
  <c r="L46" i="253"/>
  <c r="K46" i="253"/>
  <c r="J46" i="253"/>
  <c r="I46" i="253"/>
  <c r="H46" i="253"/>
  <c r="G46" i="253"/>
  <c r="F46" i="253"/>
  <c r="E46" i="253"/>
  <c r="D46" i="253"/>
  <c r="C46" i="253"/>
  <c r="B46" i="253"/>
  <c r="N45" i="253"/>
  <c r="N44" i="253"/>
  <c r="N46" i="253" s="1"/>
  <c r="N41" i="253"/>
  <c r="N40" i="253"/>
  <c r="N39" i="253"/>
  <c r="N37" i="253"/>
  <c r="M34" i="253"/>
  <c r="M38" i="253" s="1"/>
  <c r="M42" i="253" s="1"/>
  <c r="L34" i="253"/>
  <c r="L38" i="253" s="1"/>
  <c r="L42" i="253" s="1"/>
  <c r="K34" i="253"/>
  <c r="K38" i="253" s="1"/>
  <c r="K42" i="253" s="1"/>
  <c r="J34" i="253"/>
  <c r="J38" i="253" s="1"/>
  <c r="J42" i="253" s="1"/>
  <c r="I34" i="253"/>
  <c r="I38" i="253" s="1"/>
  <c r="I42" i="253" s="1"/>
  <c r="H34" i="253"/>
  <c r="H38" i="253" s="1"/>
  <c r="H42" i="253" s="1"/>
  <c r="G34" i="253"/>
  <c r="G38" i="253" s="1"/>
  <c r="G42" i="253" s="1"/>
  <c r="F34" i="253"/>
  <c r="F38" i="253" s="1"/>
  <c r="F42" i="253" s="1"/>
  <c r="E34" i="253"/>
  <c r="E38" i="253" s="1"/>
  <c r="E42" i="253" s="1"/>
  <c r="D34" i="253"/>
  <c r="D38" i="253" s="1"/>
  <c r="D42" i="253" s="1"/>
  <c r="C34" i="253"/>
  <c r="C38" i="253" s="1"/>
  <c r="C42" i="253" s="1"/>
  <c r="B34" i="253"/>
  <c r="B38" i="253" s="1"/>
  <c r="B42" i="253" s="1"/>
  <c r="N33" i="253"/>
  <c r="N32" i="253"/>
  <c r="N31" i="253"/>
  <c r="N30" i="253"/>
  <c r="M26" i="253"/>
  <c r="L26" i="253"/>
  <c r="K26" i="253"/>
  <c r="J26" i="253"/>
  <c r="I26" i="253"/>
  <c r="H26" i="253"/>
  <c r="G26" i="253"/>
  <c r="F26" i="253"/>
  <c r="E26" i="253"/>
  <c r="D26" i="253"/>
  <c r="C26" i="253"/>
  <c r="B26" i="253"/>
  <c r="M25" i="253"/>
  <c r="L25" i="253"/>
  <c r="K25" i="253"/>
  <c r="J25" i="253"/>
  <c r="I25" i="253"/>
  <c r="H25" i="253"/>
  <c r="G25" i="253"/>
  <c r="F25" i="253"/>
  <c r="E25" i="253"/>
  <c r="D25" i="253"/>
  <c r="C25" i="253"/>
  <c r="B25" i="253"/>
  <c r="M24" i="253"/>
  <c r="L24" i="253"/>
  <c r="K24" i="253"/>
  <c r="J24" i="253"/>
  <c r="I24" i="253"/>
  <c r="H24" i="253"/>
  <c r="G24" i="253"/>
  <c r="F24" i="253"/>
  <c r="E24" i="253"/>
  <c r="D24" i="253"/>
  <c r="C24" i="253"/>
  <c r="B24" i="253"/>
  <c r="M23" i="253"/>
  <c r="L23" i="253"/>
  <c r="K23" i="253"/>
  <c r="J23" i="253"/>
  <c r="I23" i="253"/>
  <c r="H23" i="253"/>
  <c r="H27" i="253" s="1"/>
  <c r="G23" i="253"/>
  <c r="F23" i="253"/>
  <c r="E23" i="253"/>
  <c r="D23" i="253"/>
  <c r="C23" i="253"/>
  <c r="B23" i="253"/>
  <c r="M20" i="253"/>
  <c r="L20" i="253"/>
  <c r="L48" i="253" s="1"/>
  <c r="K20" i="253"/>
  <c r="J20" i="253"/>
  <c r="I20" i="253"/>
  <c r="H20" i="253"/>
  <c r="G20" i="253"/>
  <c r="F20" i="253"/>
  <c r="E20" i="253"/>
  <c r="D20" i="253"/>
  <c r="D48" i="253" s="1"/>
  <c r="C20" i="253"/>
  <c r="B20" i="253"/>
  <c r="N19" i="253"/>
  <c r="N17" i="253"/>
  <c r="N16" i="253"/>
  <c r="N11" i="253"/>
  <c r="M9" i="253"/>
  <c r="M13" i="253" s="1"/>
  <c r="L9" i="253"/>
  <c r="L13" i="253" s="1"/>
  <c r="K9" i="253"/>
  <c r="K13" i="253" s="1"/>
  <c r="J9" i="253"/>
  <c r="J13" i="253" s="1"/>
  <c r="I9" i="253"/>
  <c r="I13" i="253" s="1"/>
  <c r="H9" i="253"/>
  <c r="H13" i="253" s="1"/>
  <c r="G9" i="253"/>
  <c r="G13" i="253" s="1"/>
  <c r="F9" i="253"/>
  <c r="F13" i="253" s="1"/>
  <c r="E9" i="253"/>
  <c r="E13" i="253" s="1"/>
  <c r="D9" i="253"/>
  <c r="D13" i="253" s="1"/>
  <c r="C9" i="253"/>
  <c r="C13" i="253" s="1"/>
  <c r="B9" i="253"/>
  <c r="B13" i="253" s="1"/>
  <c r="N8" i="253"/>
  <c r="N7" i="253"/>
  <c r="N6" i="253"/>
  <c r="N5" i="253"/>
  <c r="F61" i="252"/>
  <c r="E48" i="253" l="1"/>
  <c r="E50" i="253" s="1"/>
  <c r="M48" i="253"/>
  <c r="M64" i="253" s="1"/>
  <c r="M65" i="253" s="1"/>
  <c r="M75" i="253" s="1"/>
  <c r="K27" i="253"/>
  <c r="K28" i="253" s="1"/>
  <c r="C27" i="253"/>
  <c r="I48" i="253"/>
  <c r="I64" i="253" s="1"/>
  <c r="I65" i="253" s="1"/>
  <c r="I75" i="253" s="1"/>
  <c r="N34" i="253"/>
  <c r="C28" i="253"/>
  <c r="H48" i="253"/>
  <c r="H50" i="253" s="1"/>
  <c r="C71" i="253"/>
  <c r="D71" i="253" s="1"/>
  <c r="E71" i="253" s="1"/>
  <c r="F71" i="253" s="1"/>
  <c r="G71" i="253" s="1"/>
  <c r="H71" i="253" s="1"/>
  <c r="I71" i="253" s="1"/>
  <c r="J71" i="253" s="1"/>
  <c r="K71" i="253" s="1"/>
  <c r="L71" i="253" s="1"/>
  <c r="M71" i="253" s="1"/>
  <c r="M27" i="253"/>
  <c r="M28" i="253" s="1"/>
  <c r="E27" i="253"/>
  <c r="E28" i="253" s="1"/>
  <c r="B48" i="253"/>
  <c r="B50" i="253" s="1"/>
  <c r="F27" i="253"/>
  <c r="F28" i="253" s="1"/>
  <c r="J48" i="253"/>
  <c r="J64" i="253" s="1"/>
  <c r="J65" i="253" s="1"/>
  <c r="J75" i="253" s="1"/>
  <c r="N20" i="253"/>
  <c r="N61" i="253"/>
  <c r="G27" i="253"/>
  <c r="G28" i="253" s="1"/>
  <c r="E64" i="253"/>
  <c r="E65" i="253" s="1"/>
  <c r="E75" i="253" s="1"/>
  <c r="H28" i="253"/>
  <c r="N24" i="253"/>
  <c r="L27" i="253"/>
  <c r="L28" i="253" s="1"/>
  <c r="N26" i="253"/>
  <c r="F48" i="253"/>
  <c r="F64" i="253" s="1"/>
  <c r="F65" i="253" s="1"/>
  <c r="F75" i="253" s="1"/>
  <c r="I27" i="253"/>
  <c r="I28" i="253" s="1"/>
  <c r="G48" i="253"/>
  <c r="G64" i="253" s="1"/>
  <c r="G65" i="253" s="1"/>
  <c r="G75" i="253" s="1"/>
  <c r="B27" i="253"/>
  <c r="B28" i="253" s="1"/>
  <c r="J27" i="253"/>
  <c r="J28" i="253" s="1"/>
  <c r="N9" i="253"/>
  <c r="N13" i="253" s="1"/>
  <c r="N25" i="253"/>
  <c r="D64" i="253"/>
  <c r="D65" i="253" s="1"/>
  <c r="D75" i="253" s="1"/>
  <c r="L64" i="253"/>
  <c r="L65" i="253" s="1"/>
  <c r="L75" i="253" s="1"/>
  <c r="D50" i="253"/>
  <c r="L50" i="253"/>
  <c r="C48" i="253"/>
  <c r="C64" i="253" s="1"/>
  <c r="C65" i="253" s="1"/>
  <c r="C75" i="253" s="1"/>
  <c r="K48" i="253"/>
  <c r="K64" i="253" s="1"/>
  <c r="K65" i="253" s="1"/>
  <c r="K75" i="253" s="1"/>
  <c r="B64" i="253"/>
  <c r="B65" i="253" s="1"/>
  <c r="N23" i="253"/>
  <c r="N38" i="253"/>
  <c r="N42" i="253" s="1"/>
  <c r="D27" i="253"/>
  <c r="D28" i="253" s="1"/>
  <c r="N76" i="252"/>
  <c r="B71" i="252"/>
  <c r="B72" i="252" s="1"/>
  <c r="C72" i="252" s="1"/>
  <c r="D72" i="252" s="1"/>
  <c r="E72" i="252" s="1"/>
  <c r="F72" i="252" s="1"/>
  <c r="G72" i="252" s="1"/>
  <c r="H72" i="252" s="1"/>
  <c r="I72" i="252" s="1"/>
  <c r="J72" i="252" s="1"/>
  <c r="K72" i="252" s="1"/>
  <c r="L72" i="252" s="1"/>
  <c r="M72" i="252" s="1"/>
  <c r="M61" i="252"/>
  <c r="L61" i="252"/>
  <c r="K61" i="252"/>
  <c r="J61" i="252"/>
  <c r="I61" i="252"/>
  <c r="H61" i="252"/>
  <c r="G61" i="252"/>
  <c r="E61" i="252"/>
  <c r="D61" i="252"/>
  <c r="C61" i="252"/>
  <c r="B61" i="252"/>
  <c r="N60" i="252"/>
  <c r="N59" i="252"/>
  <c r="N58" i="252"/>
  <c r="N57" i="252"/>
  <c r="N56" i="252"/>
  <c r="N55" i="252"/>
  <c r="N54" i="252"/>
  <c r="N53" i="252"/>
  <c r="M46" i="252"/>
  <c r="L46" i="252"/>
  <c r="K46" i="252"/>
  <c r="J46" i="252"/>
  <c r="I46" i="252"/>
  <c r="H46" i="252"/>
  <c r="G46" i="252"/>
  <c r="F46" i="252"/>
  <c r="E46" i="252"/>
  <c r="D46" i="252"/>
  <c r="C46" i="252"/>
  <c r="B46" i="252"/>
  <c r="N45" i="252"/>
  <c r="N44" i="252"/>
  <c r="N41" i="252"/>
  <c r="N40" i="252"/>
  <c r="N39" i="252"/>
  <c r="N37" i="252"/>
  <c r="M34" i="252"/>
  <c r="M38" i="252" s="1"/>
  <c r="M42" i="252" s="1"/>
  <c r="L34" i="252"/>
  <c r="L38" i="252" s="1"/>
  <c r="L42" i="252" s="1"/>
  <c r="K34" i="252"/>
  <c r="K38" i="252" s="1"/>
  <c r="K42" i="252" s="1"/>
  <c r="J34" i="252"/>
  <c r="J38" i="252" s="1"/>
  <c r="J42" i="252" s="1"/>
  <c r="I34" i="252"/>
  <c r="I38" i="252" s="1"/>
  <c r="I42" i="252" s="1"/>
  <c r="H34" i="252"/>
  <c r="H38" i="252" s="1"/>
  <c r="H42" i="252" s="1"/>
  <c r="G34" i="252"/>
  <c r="G38" i="252" s="1"/>
  <c r="G42" i="252" s="1"/>
  <c r="F34" i="252"/>
  <c r="F38" i="252" s="1"/>
  <c r="F42" i="252" s="1"/>
  <c r="E34" i="252"/>
  <c r="E38" i="252" s="1"/>
  <c r="E42" i="252" s="1"/>
  <c r="D34" i="252"/>
  <c r="D38" i="252" s="1"/>
  <c r="D42" i="252" s="1"/>
  <c r="C34" i="252"/>
  <c r="C38" i="252" s="1"/>
  <c r="C42" i="252" s="1"/>
  <c r="B34" i="252"/>
  <c r="B38" i="252" s="1"/>
  <c r="N33" i="252"/>
  <c r="N32" i="252"/>
  <c r="N31" i="252"/>
  <c r="N30" i="252"/>
  <c r="M26" i="252"/>
  <c r="L26" i="252"/>
  <c r="K26" i="252"/>
  <c r="J26" i="252"/>
  <c r="I26" i="252"/>
  <c r="H26" i="252"/>
  <c r="G26" i="252"/>
  <c r="F26" i="252"/>
  <c r="E26" i="252"/>
  <c r="D26" i="252"/>
  <c r="C26" i="252"/>
  <c r="B26" i="252"/>
  <c r="M25" i="252"/>
  <c r="L25" i="252"/>
  <c r="K25" i="252"/>
  <c r="J25" i="252"/>
  <c r="I25" i="252"/>
  <c r="H25" i="252"/>
  <c r="G25" i="252"/>
  <c r="F25" i="252"/>
  <c r="E25" i="252"/>
  <c r="D25" i="252"/>
  <c r="C25" i="252"/>
  <c r="B25" i="252"/>
  <c r="M24" i="252"/>
  <c r="L24" i="252"/>
  <c r="K24" i="252"/>
  <c r="J24" i="252"/>
  <c r="I24" i="252"/>
  <c r="H24" i="252"/>
  <c r="G24" i="252"/>
  <c r="F24" i="252"/>
  <c r="E24" i="252"/>
  <c r="D24" i="252"/>
  <c r="C24" i="252"/>
  <c r="B24" i="252"/>
  <c r="M23" i="252"/>
  <c r="L23" i="252"/>
  <c r="K23" i="252"/>
  <c r="J23" i="252"/>
  <c r="I23" i="252"/>
  <c r="H23" i="252"/>
  <c r="H27" i="252" s="1"/>
  <c r="G23" i="252"/>
  <c r="G27" i="252" s="1"/>
  <c r="G28" i="252" s="1"/>
  <c r="F23" i="252"/>
  <c r="F27" i="252" s="1"/>
  <c r="F28" i="252" s="1"/>
  <c r="E23" i="252"/>
  <c r="D23" i="252"/>
  <c r="C23" i="252"/>
  <c r="B23" i="252"/>
  <c r="M20" i="252"/>
  <c r="M48" i="252" s="1"/>
  <c r="L20" i="252"/>
  <c r="K20" i="252"/>
  <c r="J20" i="252"/>
  <c r="I20" i="252"/>
  <c r="H20" i="252"/>
  <c r="G20" i="252"/>
  <c r="F20" i="252"/>
  <c r="E20" i="252"/>
  <c r="D20" i="252"/>
  <c r="C20" i="252"/>
  <c r="B20" i="252"/>
  <c r="N19" i="252"/>
  <c r="N17" i="252"/>
  <c r="N16" i="252"/>
  <c r="N11" i="252"/>
  <c r="M9" i="252"/>
  <c r="M13" i="252" s="1"/>
  <c r="L9" i="252"/>
  <c r="L13" i="252" s="1"/>
  <c r="K9" i="252"/>
  <c r="K13" i="252" s="1"/>
  <c r="J9" i="252"/>
  <c r="J13" i="252" s="1"/>
  <c r="I9" i="252"/>
  <c r="I13" i="252" s="1"/>
  <c r="H9" i="252"/>
  <c r="H13" i="252" s="1"/>
  <c r="G9" i="252"/>
  <c r="G13" i="252" s="1"/>
  <c r="F9" i="252"/>
  <c r="F13" i="252" s="1"/>
  <c r="E9" i="252"/>
  <c r="E13" i="252" s="1"/>
  <c r="D9" i="252"/>
  <c r="D13" i="252" s="1"/>
  <c r="C9" i="252"/>
  <c r="C13" i="252" s="1"/>
  <c r="B9" i="252"/>
  <c r="B13" i="252" s="1"/>
  <c r="N8" i="252"/>
  <c r="N7" i="252"/>
  <c r="N6" i="252"/>
  <c r="N5" i="252"/>
  <c r="E61" i="251"/>
  <c r="M50" i="253" l="1"/>
  <c r="G50" i="253"/>
  <c r="H64" i="253"/>
  <c r="H65" i="253" s="1"/>
  <c r="H75" i="253" s="1"/>
  <c r="I50" i="253"/>
  <c r="J50" i="253"/>
  <c r="N48" i="253"/>
  <c r="N64" i="253" s="1"/>
  <c r="N65" i="253" s="1"/>
  <c r="N27" i="253"/>
  <c r="N28" i="253" s="1"/>
  <c r="O61" i="253"/>
  <c r="F50" i="253"/>
  <c r="K50" i="253"/>
  <c r="B75" i="253"/>
  <c r="B66" i="253"/>
  <c r="C50" i="253"/>
  <c r="B27" i="252"/>
  <c r="B28" i="252" s="1"/>
  <c r="J27" i="252"/>
  <c r="J28" i="252" s="1"/>
  <c r="N20" i="252"/>
  <c r="C27" i="252"/>
  <c r="C28" i="252" s="1"/>
  <c r="K27" i="252"/>
  <c r="K28" i="252" s="1"/>
  <c r="F50" i="252"/>
  <c r="D27" i="252"/>
  <c r="L27" i="252"/>
  <c r="I48" i="252"/>
  <c r="I64" i="252" s="1"/>
  <c r="I65" i="252" s="1"/>
  <c r="I75" i="252" s="1"/>
  <c r="N46" i="252"/>
  <c r="E48" i="252"/>
  <c r="E50" i="252" s="1"/>
  <c r="C48" i="252"/>
  <c r="C64" i="252" s="1"/>
  <c r="C65" i="252" s="1"/>
  <c r="C75" i="252" s="1"/>
  <c r="K48" i="252"/>
  <c r="K64" i="252" s="1"/>
  <c r="K65" i="252" s="1"/>
  <c r="K75" i="252" s="1"/>
  <c r="N24" i="252"/>
  <c r="N9" i="252"/>
  <c r="N13" i="252" s="1"/>
  <c r="D48" i="252"/>
  <c r="D64" i="252" s="1"/>
  <c r="D65" i="252" s="1"/>
  <c r="D75" i="252" s="1"/>
  <c r="L48" i="252"/>
  <c r="L64" i="252" s="1"/>
  <c r="L65" i="252" s="1"/>
  <c r="L75" i="252" s="1"/>
  <c r="H28" i="252"/>
  <c r="N23" i="252"/>
  <c r="N26" i="252"/>
  <c r="I27" i="252"/>
  <c r="I28" i="252" s="1"/>
  <c r="J48" i="252"/>
  <c r="J64" i="252" s="1"/>
  <c r="J65" i="252" s="1"/>
  <c r="J75" i="252" s="1"/>
  <c r="N61" i="252"/>
  <c r="G48" i="252"/>
  <c r="G50" i="252" s="1"/>
  <c r="N25" i="252"/>
  <c r="H48" i="252"/>
  <c r="H64" i="252" s="1"/>
  <c r="H65" i="252" s="1"/>
  <c r="H75" i="252" s="1"/>
  <c r="D28" i="252"/>
  <c r="L28" i="252"/>
  <c r="F48" i="252"/>
  <c r="E27" i="252"/>
  <c r="E28" i="252" s="1"/>
  <c r="M27" i="252"/>
  <c r="M28" i="252" s="1"/>
  <c r="N34" i="252"/>
  <c r="M50" i="252"/>
  <c r="N38" i="252"/>
  <c r="N42" i="252" s="1"/>
  <c r="B42" i="252"/>
  <c r="B48" i="252" s="1"/>
  <c r="B64" i="252" s="1"/>
  <c r="B65" i="252" s="1"/>
  <c r="I50" i="252"/>
  <c r="M64" i="252"/>
  <c r="M65" i="252" s="1"/>
  <c r="M75" i="252" s="1"/>
  <c r="C71" i="252"/>
  <c r="D71" i="252" s="1"/>
  <c r="E71" i="252" s="1"/>
  <c r="F71" i="252" s="1"/>
  <c r="G71" i="252" s="1"/>
  <c r="H71" i="252" s="1"/>
  <c r="I71" i="252" s="1"/>
  <c r="J71" i="252" s="1"/>
  <c r="K71" i="252" s="1"/>
  <c r="L71" i="252" s="1"/>
  <c r="M71" i="252" s="1"/>
  <c r="N76" i="251"/>
  <c r="B71" i="251"/>
  <c r="B72" i="251" s="1"/>
  <c r="C72" i="251" s="1"/>
  <c r="D72" i="251" s="1"/>
  <c r="E72" i="251" s="1"/>
  <c r="F72" i="251" s="1"/>
  <c r="G72" i="251" s="1"/>
  <c r="H72" i="251" s="1"/>
  <c r="I72" i="251" s="1"/>
  <c r="J72" i="251" s="1"/>
  <c r="K72" i="251" s="1"/>
  <c r="L72" i="251" s="1"/>
  <c r="M72" i="251" s="1"/>
  <c r="M61" i="251"/>
  <c r="L61" i="251"/>
  <c r="K61" i="251"/>
  <c r="J61" i="251"/>
  <c r="I61" i="251"/>
  <c r="H61" i="251"/>
  <c r="G61" i="251"/>
  <c r="F61" i="251"/>
  <c r="D61" i="251"/>
  <c r="C61" i="251"/>
  <c r="B61" i="251"/>
  <c r="N60" i="251"/>
  <c r="N59" i="251"/>
  <c r="N58" i="251"/>
  <c r="N57" i="251"/>
  <c r="N56" i="251"/>
  <c r="N55" i="251"/>
  <c r="N54" i="251"/>
  <c r="N53" i="251"/>
  <c r="M46" i="251"/>
  <c r="L46" i="251"/>
  <c r="K46" i="251"/>
  <c r="J46" i="251"/>
  <c r="I46" i="251"/>
  <c r="H46" i="251"/>
  <c r="G46" i="251"/>
  <c r="F46" i="251"/>
  <c r="E46" i="251"/>
  <c r="D46" i="251"/>
  <c r="C46" i="251"/>
  <c r="B46" i="251"/>
  <c r="N45" i="251"/>
  <c r="N44" i="251"/>
  <c r="N41" i="251"/>
  <c r="N40" i="251"/>
  <c r="N39" i="251"/>
  <c r="N37" i="251"/>
  <c r="M34" i="251"/>
  <c r="M38" i="251" s="1"/>
  <c r="M42" i="251" s="1"/>
  <c r="L34" i="251"/>
  <c r="L38" i="251" s="1"/>
  <c r="L42" i="251" s="1"/>
  <c r="K34" i="251"/>
  <c r="K38" i="251" s="1"/>
  <c r="K42" i="251" s="1"/>
  <c r="J34" i="251"/>
  <c r="J38" i="251" s="1"/>
  <c r="J42" i="251" s="1"/>
  <c r="I34" i="251"/>
  <c r="I38" i="251" s="1"/>
  <c r="I42" i="251" s="1"/>
  <c r="H34" i="251"/>
  <c r="H38" i="251" s="1"/>
  <c r="H42" i="251" s="1"/>
  <c r="G34" i="251"/>
  <c r="G38" i="251" s="1"/>
  <c r="G42" i="251" s="1"/>
  <c r="F34" i="251"/>
  <c r="F38" i="251" s="1"/>
  <c r="F42" i="251" s="1"/>
  <c r="E34" i="251"/>
  <c r="E38" i="251" s="1"/>
  <c r="E42" i="251" s="1"/>
  <c r="D34" i="251"/>
  <c r="C34" i="251"/>
  <c r="C38" i="251" s="1"/>
  <c r="C42" i="251" s="1"/>
  <c r="B34" i="251"/>
  <c r="B38" i="251" s="1"/>
  <c r="N33" i="251"/>
  <c r="N32" i="251"/>
  <c r="N31" i="251"/>
  <c r="N30" i="251"/>
  <c r="M26" i="251"/>
  <c r="L26" i="251"/>
  <c r="K26" i="251"/>
  <c r="J26" i="251"/>
  <c r="I26" i="251"/>
  <c r="H26" i="251"/>
  <c r="G26" i="251"/>
  <c r="F26" i="251"/>
  <c r="E26" i="251"/>
  <c r="D26" i="251"/>
  <c r="C26" i="251"/>
  <c r="B26" i="251"/>
  <c r="M25" i="251"/>
  <c r="L25" i="251"/>
  <c r="K25" i="251"/>
  <c r="J25" i="251"/>
  <c r="I25" i="251"/>
  <c r="H25" i="251"/>
  <c r="G25" i="251"/>
  <c r="F25" i="251"/>
  <c r="E25" i="251"/>
  <c r="D25" i="251"/>
  <c r="C25" i="251"/>
  <c r="B25" i="251"/>
  <c r="M24" i="251"/>
  <c r="L24" i="251"/>
  <c r="K24" i="251"/>
  <c r="J24" i="251"/>
  <c r="I24" i="251"/>
  <c r="H24" i="251"/>
  <c r="G24" i="251"/>
  <c r="F24" i="251"/>
  <c r="E24" i="251"/>
  <c r="D24" i="251"/>
  <c r="C24" i="251"/>
  <c r="B24" i="251"/>
  <c r="M23" i="251"/>
  <c r="L23" i="251"/>
  <c r="K23" i="251"/>
  <c r="J23" i="251"/>
  <c r="J27" i="251" s="1"/>
  <c r="I23" i="251"/>
  <c r="I27" i="251" s="1"/>
  <c r="H23" i="251"/>
  <c r="G23" i="251"/>
  <c r="F23" i="251"/>
  <c r="F27" i="251" s="1"/>
  <c r="E23" i="251"/>
  <c r="D23" i="251"/>
  <c r="C23" i="251"/>
  <c r="B23" i="251"/>
  <c r="M20" i="251"/>
  <c r="L20" i="251"/>
  <c r="K20" i="251"/>
  <c r="J20" i="251"/>
  <c r="I20" i="251"/>
  <c r="H20" i="251"/>
  <c r="G20" i="251"/>
  <c r="G48" i="251" s="1"/>
  <c r="F20" i="251"/>
  <c r="E20" i="251"/>
  <c r="D20" i="251"/>
  <c r="C20" i="251"/>
  <c r="B20" i="251"/>
  <c r="N19" i="251"/>
  <c r="N17" i="251"/>
  <c r="N16" i="251"/>
  <c r="N20" i="251" s="1"/>
  <c r="N11" i="251"/>
  <c r="M9" i="251"/>
  <c r="M13" i="251" s="1"/>
  <c r="L9" i="251"/>
  <c r="L13" i="251" s="1"/>
  <c r="K9" i="251"/>
  <c r="K13" i="251" s="1"/>
  <c r="J9" i="251"/>
  <c r="J13" i="251" s="1"/>
  <c r="I9" i="251"/>
  <c r="I13" i="251" s="1"/>
  <c r="H9" i="251"/>
  <c r="H13" i="251" s="1"/>
  <c r="G9" i="251"/>
  <c r="G13" i="251" s="1"/>
  <c r="F9" i="251"/>
  <c r="F13" i="251" s="1"/>
  <c r="E9" i="251"/>
  <c r="E13" i="251" s="1"/>
  <c r="D9" i="251"/>
  <c r="D13" i="251" s="1"/>
  <c r="C9" i="251"/>
  <c r="C13" i="251" s="1"/>
  <c r="B9" i="251"/>
  <c r="B13" i="251" s="1"/>
  <c r="N8" i="251"/>
  <c r="N7" i="251"/>
  <c r="N6" i="251"/>
  <c r="N5" i="251"/>
  <c r="N50" i="253" l="1"/>
  <c r="B76" i="253"/>
  <c r="B67" i="253"/>
  <c r="B77" i="253" s="1"/>
  <c r="C66" i="253"/>
  <c r="J50" i="252"/>
  <c r="C50" i="252"/>
  <c r="H50" i="252"/>
  <c r="B50" i="252"/>
  <c r="D50" i="252"/>
  <c r="K50" i="252"/>
  <c r="O61" i="252"/>
  <c r="N27" i="252"/>
  <c r="N28" i="252" s="1"/>
  <c r="N48" i="252"/>
  <c r="N64" i="252" s="1"/>
  <c r="N65" i="252" s="1"/>
  <c r="E64" i="252"/>
  <c r="E65" i="252" s="1"/>
  <c r="E75" i="252" s="1"/>
  <c r="G64" i="252"/>
  <c r="G65" i="252" s="1"/>
  <c r="G75" i="252" s="1"/>
  <c r="L50" i="252"/>
  <c r="N50" i="252" s="1"/>
  <c r="F64" i="252"/>
  <c r="F65" i="252" s="1"/>
  <c r="F75" i="252" s="1"/>
  <c r="B75" i="252"/>
  <c r="B66" i="252"/>
  <c r="C48" i="251"/>
  <c r="C64" i="251" s="1"/>
  <c r="K48" i="251"/>
  <c r="J28" i="251"/>
  <c r="C27" i="251"/>
  <c r="C28" i="251" s="1"/>
  <c r="E27" i="251"/>
  <c r="E28" i="251" s="1"/>
  <c r="M27" i="251"/>
  <c r="K27" i="251"/>
  <c r="K28" i="251" s="1"/>
  <c r="M28" i="251"/>
  <c r="K64" i="251"/>
  <c r="K65" i="251" s="1"/>
  <c r="K75" i="251" s="1"/>
  <c r="B27" i="251"/>
  <c r="B28" i="251" s="1"/>
  <c r="N34" i="251"/>
  <c r="N9" i="251"/>
  <c r="N13" i="251" s="1"/>
  <c r="N25" i="251"/>
  <c r="N24" i="251"/>
  <c r="G27" i="251"/>
  <c r="G28" i="251" s="1"/>
  <c r="L27" i="251"/>
  <c r="L28" i="251" s="1"/>
  <c r="F28" i="251"/>
  <c r="H27" i="251"/>
  <c r="H28" i="251" s="1"/>
  <c r="J48" i="251"/>
  <c r="J64" i="251" s="1"/>
  <c r="J65" i="251" s="1"/>
  <c r="J75" i="251" s="1"/>
  <c r="N61" i="251"/>
  <c r="I28" i="251"/>
  <c r="N26" i="251"/>
  <c r="E48" i="251"/>
  <c r="E50" i="251" s="1"/>
  <c r="M48" i="251"/>
  <c r="M50" i="251" s="1"/>
  <c r="F48" i="251"/>
  <c r="F50" i="251" s="1"/>
  <c r="N46" i="251"/>
  <c r="J50" i="251"/>
  <c r="G50" i="251"/>
  <c r="B42" i="251"/>
  <c r="B48" i="251" s="1"/>
  <c r="B50" i="251" s="1"/>
  <c r="C65" i="251"/>
  <c r="C75" i="251" s="1"/>
  <c r="H48" i="251"/>
  <c r="H50" i="251" s="1"/>
  <c r="I48" i="251"/>
  <c r="I64" i="251" s="1"/>
  <c r="I65" i="251" s="1"/>
  <c r="I75" i="251" s="1"/>
  <c r="G64" i="251"/>
  <c r="G65" i="251" s="1"/>
  <c r="G75" i="251" s="1"/>
  <c r="N23" i="251"/>
  <c r="D27" i="251"/>
  <c r="D28" i="251" s="1"/>
  <c r="C71" i="251"/>
  <c r="D71" i="251" s="1"/>
  <c r="E71" i="251" s="1"/>
  <c r="F71" i="251" s="1"/>
  <c r="G71" i="251" s="1"/>
  <c r="H71" i="251" s="1"/>
  <c r="I71" i="251" s="1"/>
  <c r="J71" i="251" s="1"/>
  <c r="K71" i="251" s="1"/>
  <c r="L71" i="251" s="1"/>
  <c r="M71" i="251" s="1"/>
  <c r="L48" i="251"/>
  <c r="L64" i="251" s="1"/>
  <c r="L65" i="251" s="1"/>
  <c r="L75" i="251" s="1"/>
  <c r="D38" i="251"/>
  <c r="D42" i="251" s="1"/>
  <c r="D48" i="251" s="1"/>
  <c r="C50" i="251"/>
  <c r="K50" i="251"/>
  <c r="D66" i="253" l="1"/>
  <c r="C76" i="253"/>
  <c r="C67" i="253"/>
  <c r="C77" i="253" s="1"/>
  <c r="B76" i="252"/>
  <c r="B67" i="252"/>
  <c r="B77" i="252" s="1"/>
  <c r="C66" i="252"/>
  <c r="F64" i="251"/>
  <c r="F65" i="251" s="1"/>
  <c r="F75" i="251" s="1"/>
  <c r="M64" i="251"/>
  <c r="M65" i="251" s="1"/>
  <c r="M75" i="251" s="1"/>
  <c r="I50" i="251"/>
  <c r="O61" i="251"/>
  <c r="B64" i="251"/>
  <c r="B65" i="251" s="1"/>
  <c r="B66" i="251" s="1"/>
  <c r="N27" i="251"/>
  <c r="N28" i="251" s="1"/>
  <c r="E64" i="251"/>
  <c r="E65" i="251" s="1"/>
  <c r="E75" i="251" s="1"/>
  <c r="D64" i="251"/>
  <c r="D65" i="251" s="1"/>
  <c r="D75" i="251" s="1"/>
  <c r="D50" i="251"/>
  <c r="B75" i="251"/>
  <c r="H64" i="251"/>
  <c r="H65" i="251" s="1"/>
  <c r="H75" i="251" s="1"/>
  <c r="L50" i="251"/>
  <c r="N38" i="251"/>
  <c r="N42" i="251" s="1"/>
  <c r="N48" i="251" s="1"/>
  <c r="N64" i="251" s="1"/>
  <c r="N65" i="251" s="1"/>
  <c r="E66" i="253" l="1"/>
  <c r="D76" i="253"/>
  <c r="D67" i="253"/>
  <c r="D77" i="253" s="1"/>
  <c r="D66" i="252"/>
  <c r="C76" i="252"/>
  <c r="C67" i="252"/>
  <c r="C77" i="252" s="1"/>
  <c r="N50" i="251"/>
  <c r="O50" i="251" s="1"/>
  <c r="B76" i="251"/>
  <c r="B67" i="251"/>
  <c r="B77" i="251" s="1"/>
  <c r="C66" i="251"/>
  <c r="F66" i="253" l="1"/>
  <c r="E76" i="253"/>
  <c r="E67" i="253"/>
  <c r="E77" i="253" s="1"/>
  <c r="E66" i="252"/>
  <c r="D76" i="252"/>
  <c r="D67" i="252"/>
  <c r="D77" i="252" s="1"/>
  <c r="D66" i="251"/>
  <c r="C76" i="251"/>
  <c r="C67" i="251"/>
  <c r="C77" i="251" s="1"/>
  <c r="F76" i="253" l="1"/>
  <c r="F67" i="253"/>
  <c r="F77" i="253" s="1"/>
  <c r="G66" i="253"/>
  <c r="F66" i="252"/>
  <c r="E76" i="252"/>
  <c r="E67" i="252"/>
  <c r="E77" i="252" s="1"/>
  <c r="E66" i="251"/>
  <c r="D76" i="251"/>
  <c r="D67" i="251"/>
  <c r="D77" i="251" s="1"/>
  <c r="G67" i="253" l="1"/>
  <c r="G77" i="253" s="1"/>
  <c r="G76" i="253"/>
  <c r="H66" i="253"/>
  <c r="F76" i="252"/>
  <c r="F67" i="252"/>
  <c r="F77" i="252" s="1"/>
  <c r="G66" i="252"/>
  <c r="F66" i="251"/>
  <c r="E76" i="251"/>
  <c r="E67" i="251"/>
  <c r="E77" i="251" s="1"/>
  <c r="H76" i="253" l="1"/>
  <c r="H67" i="253"/>
  <c r="H77" i="253" s="1"/>
  <c r="I66" i="253"/>
  <c r="G76" i="252"/>
  <c r="G67" i="252"/>
  <c r="G77" i="252" s="1"/>
  <c r="H66" i="252"/>
  <c r="F76" i="251"/>
  <c r="F67" i="251"/>
  <c r="F77" i="251" s="1"/>
  <c r="G66" i="251"/>
  <c r="I76" i="253" l="1"/>
  <c r="I67" i="253"/>
  <c r="I77" i="253" s="1"/>
  <c r="J66" i="253"/>
  <c r="H76" i="252"/>
  <c r="H67" i="252"/>
  <c r="H77" i="252" s="1"/>
  <c r="I66" i="252"/>
  <c r="G76" i="251"/>
  <c r="G67" i="251"/>
  <c r="G77" i="251" s="1"/>
  <c r="H66" i="251"/>
  <c r="J76" i="253" l="1"/>
  <c r="J67" i="253"/>
  <c r="J77" i="253" s="1"/>
  <c r="K66" i="253"/>
  <c r="I76" i="252"/>
  <c r="I67" i="252"/>
  <c r="I77" i="252" s="1"/>
  <c r="J66" i="252"/>
  <c r="H76" i="251"/>
  <c r="H67" i="251"/>
  <c r="H77" i="251" s="1"/>
  <c r="I66" i="251"/>
  <c r="L66" i="253" l="1"/>
  <c r="K76" i="253"/>
  <c r="K67" i="253"/>
  <c r="K77" i="253" s="1"/>
  <c r="J76" i="252"/>
  <c r="J67" i="252"/>
  <c r="J77" i="252" s="1"/>
  <c r="K66" i="252"/>
  <c r="I76" i="251"/>
  <c r="I67" i="251"/>
  <c r="I77" i="251" s="1"/>
  <c r="J66" i="251"/>
  <c r="M66" i="253" l="1"/>
  <c r="L76" i="253"/>
  <c r="L67" i="253"/>
  <c r="L77" i="253" s="1"/>
  <c r="L66" i="252"/>
  <c r="K76" i="252"/>
  <c r="K67" i="252"/>
  <c r="K77" i="252" s="1"/>
  <c r="J76" i="251"/>
  <c r="J67" i="251"/>
  <c r="J77" i="251" s="1"/>
  <c r="K66" i="251"/>
  <c r="M76" i="253" l="1"/>
  <c r="M67" i="253"/>
  <c r="M77" i="253" s="1"/>
  <c r="M66" i="252"/>
  <c r="L76" i="252"/>
  <c r="L67" i="252"/>
  <c r="L77" i="252" s="1"/>
  <c r="L66" i="251"/>
  <c r="K76" i="251"/>
  <c r="K67" i="251"/>
  <c r="K77" i="251" s="1"/>
  <c r="M76" i="252" l="1"/>
  <c r="M67" i="252"/>
  <c r="M77" i="252" s="1"/>
  <c r="M66" i="251"/>
  <c r="L76" i="251"/>
  <c r="L67" i="251"/>
  <c r="L77" i="251" s="1"/>
  <c r="M76" i="251" l="1"/>
  <c r="M67" i="251"/>
  <c r="M77" i="251" s="1"/>
  <c r="N76" i="250" l="1"/>
  <c r="B71" i="250"/>
  <c r="B72" i="250" s="1"/>
  <c r="C72" i="250" s="1"/>
  <c r="D72" i="250" s="1"/>
  <c r="E72" i="250" s="1"/>
  <c r="F72" i="250" s="1"/>
  <c r="G72" i="250" s="1"/>
  <c r="H72" i="250" s="1"/>
  <c r="I72" i="250" s="1"/>
  <c r="J72" i="250" s="1"/>
  <c r="K72" i="250" s="1"/>
  <c r="L72" i="250" s="1"/>
  <c r="M72" i="250" s="1"/>
  <c r="M61" i="250"/>
  <c r="L61" i="250"/>
  <c r="K61" i="250"/>
  <c r="J61" i="250"/>
  <c r="I61" i="250"/>
  <c r="H61" i="250"/>
  <c r="G61" i="250"/>
  <c r="F61" i="250"/>
  <c r="E61" i="250"/>
  <c r="D61" i="250"/>
  <c r="C61" i="250"/>
  <c r="B61" i="250"/>
  <c r="N60" i="250"/>
  <c r="N59" i="250"/>
  <c r="N58" i="250"/>
  <c r="N57" i="250"/>
  <c r="N56" i="250"/>
  <c r="N55" i="250"/>
  <c r="N54" i="250"/>
  <c r="N53" i="250"/>
  <c r="M46" i="250"/>
  <c r="L46" i="250"/>
  <c r="K46" i="250"/>
  <c r="J46" i="250"/>
  <c r="I46" i="250"/>
  <c r="H46" i="250"/>
  <c r="G46" i="250"/>
  <c r="F46" i="250"/>
  <c r="E46" i="250"/>
  <c r="D46" i="250"/>
  <c r="C46" i="250"/>
  <c r="B46" i="250"/>
  <c r="N45" i="250"/>
  <c r="N44" i="250"/>
  <c r="N41" i="250"/>
  <c r="N40" i="250"/>
  <c r="N39" i="250"/>
  <c r="N37" i="250"/>
  <c r="M34" i="250"/>
  <c r="M38" i="250" s="1"/>
  <c r="M42" i="250" s="1"/>
  <c r="L34" i="250"/>
  <c r="L38" i="250" s="1"/>
  <c r="L42" i="250" s="1"/>
  <c r="K34" i="250"/>
  <c r="K38" i="250" s="1"/>
  <c r="K42" i="250" s="1"/>
  <c r="J34" i="250"/>
  <c r="J38" i="250" s="1"/>
  <c r="J42" i="250" s="1"/>
  <c r="I34" i="250"/>
  <c r="I38" i="250" s="1"/>
  <c r="I42" i="250" s="1"/>
  <c r="H34" i="250"/>
  <c r="H38" i="250" s="1"/>
  <c r="H42" i="250" s="1"/>
  <c r="G34" i="250"/>
  <c r="G38" i="250" s="1"/>
  <c r="G42" i="250" s="1"/>
  <c r="F34" i="250"/>
  <c r="F38" i="250" s="1"/>
  <c r="F42" i="250" s="1"/>
  <c r="E34" i="250"/>
  <c r="E38" i="250" s="1"/>
  <c r="E42" i="250" s="1"/>
  <c r="D34" i="250"/>
  <c r="D38" i="250" s="1"/>
  <c r="D42" i="250" s="1"/>
  <c r="C34" i="250"/>
  <c r="C38" i="250" s="1"/>
  <c r="B34" i="250"/>
  <c r="B38" i="250" s="1"/>
  <c r="B42" i="250" s="1"/>
  <c r="N33" i="250"/>
  <c r="N32" i="250"/>
  <c r="N31" i="250"/>
  <c r="N30" i="250"/>
  <c r="M26" i="250"/>
  <c r="L26" i="250"/>
  <c r="K26" i="250"/>
  <c r="J26" i="250"/>
  <c r="I26" i="250"/>
  <c r="H26" i="250"/>
  <c r="G26" i="250"/>
  <c r="F26" i="250"/>
  <c r="E26" i="250"/>
  <c r="D26" i="250"/>
  <c r="C26" i="250"/>
  <c r="B26" i="250"/>
  <c r="M25" i="250"/>
  <c r="L25" i="250"/>
  <c r="K25" i="250"/>
  <c r="J25" i="250"/>
  <c r="I25" i="250"/>
  <c r="H25" i="250"/>
  <c r="G25" i="250"/>
  <c r="F25" i="250"/>
  <c r="E25" i="250"/>
  <c r="D25" i="250"/>
  <c r="C25" i="250"/>
  <c r="B25" i="250"/>
  <c r="M24" i="250"/>
  <c r="L24" i="250"/>
  <c r="K24" i="250"/>
  <c r="J24" i="250"/>
  <c r="I24" i="250"/>
  <c r="H24" i="250"/>
  <c r="G24" i="250"/>
  <c r="F24" i="250"/>
  <c r="E24" i="250"/>
  <c r="D24" i="250"/>
  <c r="C24" i="250"/>
  <c r="B24" i="250"/>
  <c r="M23" i="250"/>
  <c r="M27" i="250" s="1"/>
  <c r="L23" i="250"/>
  <c r="K23" i="250"/>
  <c r="J23" i="250"/>
  <c r="J27" i="250" s="1"/>
  <c r="I23" i="250"/>
  <c r="H23" i="250"/>
  <c r="G23" i="250"/>
  <c r="F23" i="250"/>
  <c r="E23" i="250"/>
  <c r="E27" i="250" s="1"/>
  <c r="D23" i="250"/>
  <c r="C23" i="250"/>
  <c r="B23" i="250"/>
  <c r="B27" i="250" s="1"/>
  <c r="M20" i="250"/>
  <c r="L20" i="250"/>
  <c r="K20" i="250"/>
  <c r="K48" i="250" s="1"/>
  <c r="J20" i="250"/>
  <c r="I20" i="250"/>
  <c r="H20" i="250"/>
  <c r="G20" i="250"/>
  <c r="F20" i="250"/>
  <c r="E20" i="250"/>
  <c r="D20" i="250"/>
  <c r="C20" i="250"/>
  <c r="B20" i="250"/>
  <c r="N19" i="250"/>
  <c r="N17" i="250"/>
  <c r="N16" i="250"/>
  <c r="L13" i="250"/>
  <c r="N11" i="250"/>
  <c r="M9" i="250"/>
  <c r="M13" i="250" s="1"/>
  <c r="L9" i="250"/>
  <c r="K9" i="250"/>
  <c r="K13" i="250" s="1"/>
  <c r="J9" i="250"/>
  <c r="J13" i="250" s="1"/>
  <c r="I9" i="250"/>
  <c r="I13" i="250" s="1"/>
  <c r="H9" i="250"/>
  <c r="H13" i="250" s="1"/>
  <c r="G9" i="250"/>
  <c r="G13" i="250" s="1"/>
  <c r="F9" i="250"/>
  <c r="F13" i="250" s="1"/>
  <c r="E9" i="250"/>
  <c r="E13" i="250" s="1"/>
  <c r="D9" i="250"/>
  <c r="D13" i="250" s="1"/>
  <c r="C9" i="250"/>
  <c r="C13" i="250" s="1"/>
  <c r="B9" i="250"/>
  <c r="B13" i="250" s="1"/>
  <c r="N8" i="250"/>
  <c r="N7" i="250"/>
  <c r="N6" i="250"/>
  <c r="N5" i="250"/>
  <c r="C61" i="249"/>
  <c r="N76" i="249"/>
  <c r="M61" i="249"/>
  <c r="L61" i="249"/>
  <c r="K61" i="249"/>
  <c r="J61" i="249"/>
  <c r="I61" i="249"/>
  <c r="H61" i="249"/>
  <c r="G61" i="249"/>
  <c r="F61" i="249"/>
  <c r="E61" i="249"/>
  <c r="D61" i="249"/>
  <c r="N60" i="249"/>
  <c r="N59" i="249"/>
  <c r="N58" i="249"/>
  <c r="N57" i="249"/>
  <c r="N56" i="249"/>
  <c r="B61" i="249"/>
  <c r="N54" i="249"/>
  <c r="N53" i="249"/>
  <c r="M46" i="249"/>
  <c r="L46" i="249"/>
  <c r="K46" i="249"/>
  <c r="J46" i="249"/>
  <c r="I46" i="249"/>
  <c r="H46" i="249"/>
  <c r="G46" i="249"/>
  <c r="F46" i="249"/>
  <c r="E46" i="249"/>
  <c r="D46" i="249"/>
  <c r="C46" i="249"/>
  <c r="B46" i="249"/>
  <c r="N45" i="249"/>
  <c r="N44" i="249"/>
  <c r="N41" i="249"/>
  <c r="N40" i="249"/>
  <c r="N39" i="249"/>
  <c r="L38" i="249"/>
  <c r="L42" i="249" s="1"/>
  <c r="D38" i="249"/>
  <c r="D42" i="249" s="1"/>
  <c r="N37" i="249"/>
  <c r="M34" i="249"/>
  <c r="M38" i="249" s="1"/>
  <c r="M42" i="249" s="1"/>
  <c r="L34" i="249"/>
  <c r="K34" i="249"/>
  <c r="K38" i="249" s="1"/>
  <c r="K42" i="249" s="1"/>
  <c r="J34" i="249"/>
  <c r="J38" i="249" s="1"/>
  <c r="J42" i="249" s="1"/>
  <c r="I34" i="249"/>
  <c r="I38" i="249" s="1"/>
  <c r="I42" i="249" s="1"/>
  <c r="H34" i="249"/>
  <c r="H38" i="249" s="1"/>
  <c r="H42" i="249" s="1"/>
  <c r="G34" i="249"/>
  <c r="G38" i="249" s="1"/>
  <c r="G42" i="249" s="1"/>
  <c r="F34" i="249"/>
  <c r="F38" i="249" s="1"/>
  <c r="F42" i="249" s="1"/>
  <c r="E34" i="249"/>
  <c r="E38" i="249" s="1"/>
  <c r="E42" i="249" s="1"/>
  <c r="D34" i="249"/>
  <c r="C34" i="249"/>
  <c r="C38" i="249" s="1"/>
  <c r="C42" i="249" s="1"/>
  <c r="B34" i="249"/>
  <c r="B38" i="249" s="1"/>
  <c r="N33" i="249"/>
  <c r="N32" i="249"/>
  <c r="N31" i="249"/>
  <c r="N30" i="249"/>
  <c r="M26" i="249"/>
  <c r="L26" i="249"/>
  <c r="K26" i="249"/>
  <c r="J26" i="249"/>
  <c r="I26" i="249"/>
  <c r="H26" i="249"/>
  <c r="G26" i="249"/>
  <c r="F26" i="249"/>
  <c r="E26" i="249"/>
  <c r="D26" i="249"/>
  <c r="C26" i="249"/>
  <c r="B26" i="249"/>
  <c r="M25" i="249"/>
  <c r="L25" i="249"/>
  <c r="K25" i="249"/>
  <c r="J25" i="249"/>
  <c r="I25" i="249"/>
  <c r="H25" i="249"/>
  <c r="G25" i="249"/>
  <c r="F25" i="249"/>
  <c r="E25" i="249"/>
  <c r="D25" i="249"/>
  <c r="C25" i="249"/>
  <c r="B25" i="249"/>
  <c r="M24" i="249"/>
  <c r="L24" i="249"/>
  <c r="K24" i="249"/>
  <c r="J24" i="249"/>
  <c r="I24" i="249"/>
  <c r="H24" i="249"/>
  <c r="G24" i="249"/>
  <c r="F24" i="249"/>
  <c r="E24" i="249"/>
  <c r="D24" i="249"/>
  <c r="C24" i="249"/>
  <c r="B24" i="249"/>
  <c r="M23" i="249"/>
  <c r="L23" i="249"/>
  <c r="K23" i="249"/>
  <c r="K27" i="249" s="1"/>
  <c r="J23" i="249"/>
  <c r="I23" i="249"/>
  <c r="H23" i="249"/>
  <c r="G23" i="249"/>
  <c r="F23" i="249"/>
  <c r="E23" i="249"/>
  <c r="D23" i="249"/>
  <c r="C23" i="249"/>
  <c r="C27" i="249" s="1"/>
  <c r="B23" i="249"/>
  <c r="M20" i="249"/>
  <c r="M48" i="249" s="1"/>
  <c r="M64" i="249" s="1"/>
  <c r="L20" i="249"/>
  <c r="K20" i="249"/>
  <c r="J20" i="249"/>
  <c r="J48" i="249" s="1"/>
  <c r="I20" i="249"/>
  <c r="I48" i="249" s="1"/>
  <c r="H20" i="249"/>
  <c r="G20" i="249"/>
  <c r="F20" i="249"/>
  <c r="F48" i="249" s="1"/>
  <c r="F64" i="249" s="1"/>
  <c r="E20" i="249"/>
  <c r="E48" i="249" s="1"/>
  <c r="E64" i="249" s="1"/>
  <c r="D20" i="249"/>
  <c r="C20" i="249"/>
  <c r="B20" i="249"/>
  <c r="N19" i="249"/>
  <c r="N17" i="249"/>
  <c r="N16" i="249"/>
  <c r="N11" i="249"/>
  <c r="M9" i="249"/>
  <c r="M13" i="249" s="1"/>
  <c r="L9" i="249"/>
  <c r="L13" i="249" s="1"/>
  <c r="K9" i="249"/>
  <c r="K13" i="249" s="1"/>
  <c r="J9" i="249"/>
  <c r="J13" i="249" s="1"/>
  <c r="I9" i="249"/>
  <c r="I13" i="249" s="1"/>
  <c r="H9" i="249"/>
  <c r="H13" i="249" s="1"/>
  <c r="G9" i="249"/>
  <c r="G13" i="249" s="1"/>
  <c r="F9" i="249"/>
  <c r="F13" i="249" s="1"/>
  <c r="E9" i="249"/>
  <c r="E13" i="249" s="1"/>
  <c r="D9" i="249"/>
  <c r="D13" i="249" s="1"/>
  <c r="C9" i="249"/>
  <c r="C13" i="249" s="1"/>
  <c r="B9" i="249"/>
  <c r="B13" i="249" s="1"/>
  <c r="N8" i="249"/>
  <c r="N7" i="249"/>
  <c r="N6" i="249"/>
  <c r="N5" i="249"/>
  <c r="B55" i="248"/>
  <c r="N55" i="248"/>
  <c r="N76" i="248"/>
  <c r="M61" i="248"/>
  <c r="L61" i="248"/>
  <c r="K61" i="248"/>
  <c r="J61" i="248"/>
  <c r="I61" i="248"/>
  <c r="H61" i="248"/>
  <c r="G61" i="248"/>
  <c r="F61" i="248"/>
  <c r="E61" i="248"/>
  <c r="D61" i="248"/>
  <c r="C61" i="248"/>
  <c r="N60" i="248"/>
  <c r="N59" i="248"/>
  <c r="N58" i="248"/>
  <c r="N57" i="248"/>
  <c r="N56" i="248"/>
  <c r="N54" i="248"/>
  <c r="N53" i="248"/>
  <c r="M46" i="248"/>
  <c r="L46" i="248"/>
  <c r="K46" i="248"/>
  <c r="J46" i="248"/>
  <c r="I46" i="248"/>
  <c r="H46" i="248"/>
  <c r="G46" i="248"/>
  <c r="F46" i="248"/>
  <c r="E46" i="248"/>
  <c r="D46" i="248"/>
  <c r="C46" i="248"/>
  <c r="B46" i="248"/>
  <c r="N45" i="248"/>
  <c r="N44" i="248"/>
  <c r="N41" i="248"/>
  <c r="N40" i="248"/>
  <c r="N39" i="248"/>
  <c r="N37" i="248"/>
  <c r="M34" i="248"/>
  <c r="M38" i="248" s="1"/>
  <c r="M42" i="248" s="1"/>
  <c r="L34" i="248"/>
  <c r="L38" i="248" s="1"/>
  <c r="L42" i="248" s="1"/>
  <c r="K34" i="248"/>
  <c r="K38" i="248" s="1"/>
  <c r="K42" i="248" s="1"/>
  <c r="J34" i="248"/>
  <c r="J38" i="248" s="1"/>
  <c r="J42" i="248" s="1"/>
  <c r="I34" i="248"/>
  <c r="I38" i="248" s="1"/>
  <c r="I42" i="248" s="1"/>
  <c r="H34" i="248"/>
  <c r="H38" i="248" s="1"/>
  <c r="H42" i="248" s="1"/>
  <c r="G34" i="248"/>
  <c r="F34" i="248"/>
  <c r="F38" i="248" s="1"/>
  <c r="F42" i="248" s="1"/>
  <c r="E34" i="248"/>
  <c r="E38" i="248" s="1"/>
  <c r="E42" i="248" s="1"/>
  <c r="D34" i="248"/>
  <c r="D38" i="248" s="1"/>
  <c r="D42" i="248" s="1"/>
  <c r="C34" i="248"/>
  <c r="C38" i="248" s="1"/>
  <c r="C42" i="248" s="1"/>
  <c r="B34" i="248"/>
  <c r="B38" i="248" s="1"/>
  <c r="N33" i="248"/>
  <c r="N32" i="248"/>
  <c r="N31" i="248"/>
  <c r="N30" i="248"/>
  <c r="M26" i="248"/>
  <c r="L26" i="248"/>
  <c r="K26" i="248"/>
  <c r="J26" i="248"/>
  <c r="I26" i="248"/>
  <c r="H26" i="248"/>
  <c r="G26" i="248"/>
  <c r="F26" i="248"/>
  <c r="E26" i="248"/>
  <c r="D26" i="248"/>
  <c r="C26" i="248"/>
  <c r="B26" i="248"/>
  <c r="M25" i="248"/>
  <c r="L25" i="248"/>
  <c r="K25" i="248"/>
  <c r="J25" i="248"/>
  <c r="I25" i="248"/>
  <c r="H25" i="248"/>
  <c r="G25" i="248"/>
  <c r="F25" i="248"/>
  <c r="E25" i="248"/>
  <c r="D25" i="248"/>
  <c r="C25" i="248"/>
  <c r="B25" i="248"/>
  <c r="M24" i="248"/>
  <c r="L24" i="248"/>
  <c r="K24" i="248"/>
  <c r="J24" i="248"/>
  <c r="I24" i="248"/>
  <c r="H24" i="248"/>
  <c r="G24" i="248"/>
  <c r="F24" i="248"/>
  <c r="E24" i="248"/>
  <c r="D24" i="248"/>
  <c r="C24" i="248"/>
  <c r="B24" i="248"/>
  <c r="M23" i="248"/>
  <c r="L23" i="248"/>
  <c r="K23" i="248"/>
  <c r="J23" i="248"/>
  <c r="I23" i="248"/>
  <c r="H23" i="248"/>
  <c r="G23" i="248"/>
  <c r="F23" i="248"/>
  <c r="E23" i="248"/>
  <c r="D23" i="248"/>
  <c r="C23" i="248"/>
  <c r="B23" i="248"/>
  <c r="M20" i="248"/>
  <c r="L20" i="248"/>
  <c r="K20" i="248"/>
  <c r="J20" i="248"/>
  <c r="I20" i="248"/>
  <c r="H20" i="248"/>
  <c r="G20" i="248"/>
  <c r="F20" i="248"/>
  <c r="E20" i="248"/>
  <c r="D20" i="248"/>
  <c r="D48" i="248" s="1"/>
  <c r="C20" i="248"/>
  <c r="B20" i="248"/>
  <c r="N19" i="248"/>
  <c r="N17" i="248"/>
  <c r="N16" i="248"/>
  <c r="N11" i="248"/>
  <c r="M9" i="248"/>
  <c r="M13" i="248" s="1"/>
  <c r="L9" i="248"/>
  <c r="L13" i="248" s="1"/>
  <c r="K9" i="248"/>
  <c r="K13" i="248" s="1"/>
  <c r="J9" i="248"/>
  <c r="J13" i="248" s="1"/>
  <c r="I9" i="248"/>
  <c r="I13" i="248" s="1"/>
  <c r="H9" i="248"/>
  <c r="H13" i="248" s="1"/>
  <c r="G9" i="248"/>
  <c r="G13" i="248" s="1"/>
  <c r="F9" i="248"/>
  <c r="F13" i="248" s="1"/>
  <c r="E9" i="248"/>
  <c r="E13" i="248" s="1"/>
  <c r="D9" i="248"/>
  <c r="D13" i="248" s="1"/>
  <c r="C9" i="248"/>
  <c r="C13" i="248" s="1"/>
  <c r="B9" i="248"/>
  <c r="B13" i="248" s="1"/>
  <c r="N8" i="248"/>
  <c r="N7" i="248"/>
  <c r="N6" i="248"/>
  <c r="N5" i="248"/>
  <c r="M46" i="247"/>
  <c r="N76" i="247"/>
  <c r="B71" i="247"/>
  <c r="B72" i="247" s="1"/>
  <c r="C72" i="247" s="1"/>
  <c r="D72" i="247" s="1"/>
  <c r="E72" i="247" s="1"/>
  <c r="F72" i="247" s="1"/>
  <c r="G72" i="247" s="1"/>
  <c r="H72" i="247" s="1"/>
  <c r="I72" i="247" s="1"/>
  <c r="J72" i="247" s="1"/>
  <c r="K72" i="247" s="1"/>
  <c r="L72" i="247" s="1"/>
  <c r="M72" i="247" s="1"/>
  <c r="M61" i="247"/>
  <c r="L61" i="247"/>
  <c r="K61" i="247"/>
  <c r="J61" i="247"/>
  <c r="I61" i="247"/>
  <c r="H61" i="247"/>
  <c r="G61" i="247"/>
  <c r="F61" i="247"/>
  <c r="E61" i="247"/>
  <c r="D61" i="247"/>
  <c r="C61" i="247"/>
  <c r="B61" i="247"/>
  <c r="N60" i="247"/>
  <c r="N59" i="247"/>
  <c r="N58" i="247"/>
  <c r="N57" i="247"/>
  <c r="N56" i="247"/>
  <c r="N55" i="247"/>
  <c r="N54" i="247"/>
  <c r="N53" i="247"/>
  <c r="L46" i="247"/>
  <c r="K46" i="247"/>
  <c r="J46" i="247"/>
  <c r="I46" i="247"/>
  <c r="H46" i="247"/>
  <c r="G46" i="247"/>
  <c r="F46" i="247"/>
  <c r="E46" i="247"/>
  <c r="D46" i="247"/>
  <c r="C46" i="247"/>
  <c r="B46" i="247"/>
  <c r="N45" i="247"/>
  <c r="N44" i="247"/>
  <c r="N46" i="247" s="1"/>
  <c r="N41" i="247"/>
  <c r="N40" i="247"/>
  <c r="N39" i="247"/>
  <c r="D38" i="247"/>
  <c r="D42" i="247" s="1"/>
  <c r="N37" i="247"/>
  <c r="M34" i="247"/>
  <c r="M38" i="247" s="1"/>
  <c r="L34" i="247"/>
  <c r="L38" i="247" s="1"/>
  <c r="L42" i="247" s="1"/>
  <c r="K34" i="247"/>
  <c r="K38" i="247" s="1"/>
  <c r="K42" i="247" s="1"/>
  <c r="J34" i="247"/>
  <c r="J38" i="247" s="1"/>
  <c r="J42" i="247" s="1"/>
  <c r="I34" i="247"/>
  <c r="I38" i="247" s="1"/>
  <c r="I42" i="247" s="1"/>
  <c r="H34" i="247"/>
  <c r="H38" i="247" s="1"/>
  <c r="H42" i="247" s="1"/>
  <c r="G34" i="247"/>
  <c r="G38" i="247" s="1"/>
  <c r="G42" i="247" s="1"/>
  <c r="F34" i="247"/>
  <c r="F38" i="247" s="1"/>
  <c r="F42" i="247" s="1"/>
  <c r="E34" i="247"/>
  <c r="E38" i="247" s="1"/>
  <c r="E42" i="247" s="1"/>
  <c r="D34" i="247"/>
  <c r="C34" i="247"/>
  <c r="C38" i="247" s="1"/>
  <c r="C42" i="247" s="1"/>
  <c r="B34" i="247"/>
  <c r="B38" i="247" s="1"/>
  <c r="N33" i="247"/>
  <c r="N32" i="247"/>
  <c r="N31" i="247"/>
  <c r="N30" i="247"/>
  <c r="M26" i="247"/>
  <c r="L26" i="247"/>
  <c r="K26" i="247"/>
  <c r="J26" i="247"/>
  <c r="I26" i="247"/>
  <c r="H26" i="247"/>
  <c r="G26" i="247"/>
  <c r="F26" i="247"/>
  <c r="E26" i="247"/>
  <c r="D26" i="247"/>
  <c r="C26" i="247"/>
  <c r="B26" i="247"/>
  <c r="M25" i="247"/>
  <c r="L25" i="247"/>
  <c r="K25" i="247"/>
  <c r="J25" i="247"/>
  <c r="I25" i="247"/>
  <c r="H25" i="247"/>
  <c r="G25" i="247"/>
  <c r="F25" i="247"/>
  <c r="E25" i="247"/>
  <c r="D25" i="247"/>
  <c r="C25" i="247"/>
  <c r="B25" i="247"/>
  <c r="M24" i="247"/>
  <c r="L24" i="247"/>
  <c r="K24" i="247"/>
  <c r="J24" i="247"/>
  <c r="I24" i="247"/>
  <c r="H24" i="247"/>
  <c r="G24" i="247"/>
  <c r="F24" i="247"/>
  <c r="E24" i="247"/>
  <c r="D24" i="247"/>
  <c r="C24" i="247"/>
  <c r="B24" i="247"/>
  <c r="M23" i="247"/>
  <c r="M27" i="247" s="1"/>
  <c r="M28" i="247" s="1"/>
  <c r="L23" i="247"/>
  <c r="L27" i="247" s="1"/>
  <c r="K23" i="247"/>
  <c r="J23" i="247"/>
  <c r="I23" i="247"/>
  <c r="H23" i="247"/>
  <c r="G23" i="247"/>
  <c r="F23" i="247"/>
  <c r="E23" i="247"/>
  <c r="E27" i="247" s="1"/>
  <c r="E28" i="247" s="1"/>
  <c r="D23" i="247"/>
  <c r="D27" i="247" s="1"/>
  <c r="C23" i="247"/>
  <c r="B23" i="247"/>
  <c r="M20" i="247"/>
  <c r="L20" i="247"/>
  <c r="K20" i="247"/>
  <c r="J20" i="247"/>
  <c r="I20" i="247"/>
  <c r="H20" i="247"/>
  <c r="G20" i="247"/>
  <c r="F20" i="247"/>
  <c r="E20" i="247"/>
  <c r="D20" i="247"/>
  <c r="C20" i="247"/>
  <c r="B20" i="247"/>
  <c r="N19" i="247"/>
  <c r="N17" i="247"/>
  <c r="N16" i="247"/>
  <c r="N11" i="247"/>
  <c r="M9" i="247"/>
  <c r="M13" i="247" s="1"/>
  <c r="L9" i="247"/>
  <c r="L13" i="247" s="1"/>
  <c r="K9" i="247"/>
  <c r="K13" i="247" s="1"/>
  <c r="J9" i="247"/>
  <c r="J13" i="247" s="1"/>
  <c r="I9" i="247"/>
  <c r="I13" i="247" s="1"/>
  <c r="H9" i="247"/>
  <c r="H13" i="247" s="1"/>
  <c r="G9" i="247"/>
  <c r="G13" i="247" s="1"/>
  <c r="F9" i="247"/>
  <c r="F13" i="247" s="1"/>
  <c r="E9" i="247"/>
  <c r="E13" i="247" s="1"/>
  <c r="D9" i="247"/>
  <c r="D13" i="247" s="1"/>
  <c r="C9" i="247"/>
  <c r="C13" i="247" s="1"/>
  <c r="B9" i="247"/>
  <c r="B13" i="247" s="1"/>
  <c r="N8" i="247"/>
  <c r="N7" i="247"/>
  <c r="N6" i="247"/>
  <c r="N5" i="247"/>
  <c r="N58" i="245"/>
  <c r="G27" i="250" l="1"/>
  <c r="N9" i="250"/>
  <c r="F27" i="250"/>
  <c r="B48" i="250"/>
  <c r="B64" i="250" s="1"/>
  <c r="B65" i="250" s="1"/>
  <c r="N46" i="250"/>
  <c r="B28" i="250"/>
  <c r="J28" i="250"/>
  <c r="N34" i="250"/>
  <c r="F48" i="250"/>
  <c r="F50" i="250" s="1"/>
  <c r="H48" i="250"/>
  <c r="H64" i="250" s="1"/>
  <c r="H65" i="250" s="1"/>
  <c r="H75" i="250" s="1"/>
  <c r="J48" i="250"/>
  <c r="J64" i="250" s="1"/>
  <c r="K64" i="250"/>
  <c r="K65" i="250" s="1"/>
  <c r="K75" i="250" s="1"/>
  <c r="D27" i="250"/>
  <c r="D28" i="250" s="1"/>
  <c r="E28" i="250"/>
  <c r="N24" i="250"/>
  <c r="N20" i="250"/>
  <c r="G48" i="250"/>
  <c r="G50" i="250" s="1"/>
  <c r="N61" i="250"/>
  <c r="L27" i="250"/>
  <c r="L28" i="250" s="1"/>
  <c r="F28" i="250"/>
  <c r="G28" i="250"/>
  <c r="K27" i="250"/>
  <c r="K28" i="250" s="1"/>
  <c r="H27" i="250"/>
  <c r="H28" i="250" s="1"/>
  <c r="C71" i="250"/>
  <c r="D71" i="250" s="1"/>
  <c r="E71" i="250" s="1"/>
  <c r="F71" i="250" s="1"/>
  <c r="G71" i="250" s="1"/>
  <c r="H71" i="250" s="1"/>
  <c r="I71" i="250" s="1"/>
  <c r="J71" i="250" s="1"/>
  <c r="K71" i="250" s="1"/>
  <c r="L71" i="250" s="1"/>
  <c r="M71" i="250" s="1"/>
  <c r="M28" i="250"/>
  <c r="N26" i="250"/>
  <c r="C27" i="250"/>
  <c r="C28" i="250" s="1"/>
  <c r="I27" i="250"/>
  <c r="I28" i="250" s="1"/>
  <c r="N13" i="250"/>
  <c r="I48" i="250"/>
  <c r="I64" i="250" s="1"/>
  <c r="I65" i="250" s="1"/>
  <c r="I75" i="250" s="1"/>
  <c r="F64" i="250"/>
  <c r="F65" i="250" s="1"/>
  <c r="F75" i="250" s="1"/>
  <c r="D48" i="250"/>
  <c r="D64" i="250" s="1"/>
  <c r="D65" i="250" s="1"/>
  <c r="D75" i="250" s="1"/>
  <c r="L48" i="250"/>
  <c r="L64" i="250" s="1"/>
  <c r="L65" i="250" s="1"/>
  <c r="L75" i="250" s="1"/>
  <c r="G64" i="250"/>
  <c r="G65" i="250" s="1"/>
  <c r="G75" i="250" s="1"/>
  <c r="B50" i="250"/>
  <c r="J65" i="250"/>
  <c r="J75" i="250" s="1"/>
  <c r="J50" i="250"/>
  <c r="E48" i="250"/>
  <c r="E64" i="250" s="1"/>
  <c r="E65" i="250" s="1"/>
  <c r="E75" i="250" s="1"/>
  <c r="M48" i="250"/>
  <c r="M64" i="250" s="1"/>
  <c r="M65" i="250" s="1"/>
  <c r="M75" i="250" s="1"/>
  <c r="C42" i="250"/>
  <c r="C48" i="250" s="1"/>
  <c r="N38" i="250"/>
  <c r="N42" i="250" s="1"/>
  <c r="N25" i="250"/>
  <c r="K50" i="250"/>
  <c r="N23" i="250"/>
  <c r="N9" i="249"/>
  <c r="L48" i="249"/>
  <c r="L64" i="249" s="1"/>
  <c r="L65" i="249" s="1"/>
  <c r="G48" i="249"/>
  <c r="G64" i="249" s="1"/>
  <c r="G65" i="249" s="1"/>
  <c r="H27" i="249"/>
  <c r="H28" i="249" s="1"/>
  <c r="E27" i="249"/>
  <c r="E28" i="249" s="1"/>
  <c r="N26" i="249"/>
  <c r="G27" i="249"/>
  <c r="G28" i="249" s="1"/>
  <c r="M27" i="249"/>
  <c r="M28" i="249" s="1"/>
  <c r="F27" i="249"/>
  <c r="F28" i="249" s="1"/>
  <c r="K48" i="249"/>
  <c r="K64" i="249" s="1"/>
  <c r="K65" i="249" s="1"/>
  <c r="I27" i="249"/>
  <c r="I28" i="249" s="1"/>
  <c r="J64" i="249"/>
  <c r="J65" i="249" s="1"/>
  <c r="B27" i="249"/>
  <c r="B28" i="249" s="1"/>
  <c r="J27" i="249"/>
  <c r="J28" i="249" s="1"/>
  <c r="N24" i="249"/>
  <c r="N25" i="249"/>
  <c r="N20" i="249"/>
  <c r="C28" i="249"/>
  <c r="K28" i="249"/>
  <c r="D27" i="249"/>
  <c r="D28" i="249" s="1"/>
  <c r="L27" i="249"/>
  <c r="L28" i="249" s="1"/>
  <c r="N34" i="249"/>
  <c r="N46" i="249"/>
  <c r="E65" i="249"/>
  <c r="E50" i="249"/>
  <c r="M65" i="249"/>
  <c r="M50" i="249"/>
  <c r="C48" i="249"/>
  <c r="C64" i="249" s="1"/>
  <c r="C65" i="249" s="1"/>
  <c r="L50" i="249"/>
  <c r="N13" i="249"/>
  <c r="F65" i="249"/>
  <c r="F50" i="249"/>
  <c r="D48" i="249"/>
  <c r="D50" i="249" s="1"/>
  <c r="B42" i="249"/>
  <c r="B48" i="249" s="1"/>
  <c r="N38" i="249"/>
  <c r="N42" i="249" s="1"/>
  <c r="I64" i="249"/>
  <c r="I65" i="249" s="1"/>
  <c r="I50" i="249"/>
  <c r="G50" i="249"/>
  <c r="J50" i="249"/>
  <c r="H48" i="249"/>
  <c r="H64" i="249" s="1"/>
  <c r="H65" i="249" s="1"/>
  <c r="N55" i="249"/>
  <c r="N61" i="249" s="1"/>
  <c r="N23" i="249"/>
  <c r="B61" i="248"/>
  <c r="H27" i="248"/>
  <c r="C27" i="248"/>
  <c r="C28" i="248" s="1"/>
  <c r="K27" i="248"/>
  <c r="K28" i="248" s="1"/>
  <c r="F27" i="248"/>
  <c r="F28" i="248" s="1"/>
  <c r="E27" i="248"/>
  <c r="E28" i="248" s="1"/>
  <c r="M27" i="248"/>
  <c r="M28" i="248" s="1"/>
  <c r="L48" i="248"/>
  <c r="L50" i="248" s="1"/>
  <c r="I27" i="248"/>
  <c r="I28" i="248" s="1"/>
  <c r="H48" i="248"/>
  <c r="H50" i="248" s="1"/>
  <c r="I48" i="248"/>
  <c r="I64" i="248" s="1"/>
  <c r="I65" i="248" s="1"/>
  <c r="N20" i="248"/>
  <c r="B27" i="248"/>
  <c r="B28" i="248" s="1"/>
  <c r="J27" i="248"/>
  <c r="J28" i="248" s="1"/>
  <c r="N25" i="248"/>
  <c r="L27" i="248"/>
  <c r="L28" i="248" s="1"/>
  <c r="N61" i="248"/>
  <c r="N24" i="248"/>
  <c r="N34" i="248"/>
  <c r="N46" i="248"/>
  <c r="G27" i="248"/>
  <c r="G28" i="248" s="1"/>
  <c r="H28" i="248"/>
  <c r="G38" i="248"/>
  <c r="G42" i="248" s="1"/>
  <c r="G48" i="248" s="1"/>
  <c r="G50" i="248" s="1"/>
  <c r="N9" i="248"/>
  <c r="N26" i="248"/>
  <c r="J48" i="248"/>
  <c r="J64" i="248" s="1"/>
  <c r="J65" i="248" s="1"/>
  <c r="C48" i="248"/>
  <c r="C64" i="248" s="1"/>
  <c r="C65" i="248" s="1"/>
  <c r="K48" i="248"/>
  <c r="K64" i="248" s="1"/>
  <c r="K65" i="248" s="1"/>
  <c r="D64" i="248"/>
  <c r="D65" i="248" s="1"/>
  <c r="M48" i="248"/>
  <c r="F48" i="248"/>
  <c r="F50" i="248" s="1"/>
  <c r="E48" i="248"/>
  <c r="B42" i="248"/>
  <c r="B48" i="248" s="1"/>
  <c r="D50" i="248"/>
  <c r="N23" i="248"/>
  <c r="D27" i="248"/>
  <c r="D28" i="248" s="1"/>
  <c r="F48" i="247"/>
  <c r="D48" i="247"/>
  <c r="D64" i="247" s="1"/>
  <c r="I27" i="247"/>
  <c r="I28" i="247" s="1"/>
  <c r="J48" i="247"/>
  <c r="J64" i="247" s="1"/>
  <c r="J65" i="247" s="1"/>
  <c r="J75" i="247" s="1"/>
  <c r="I48" i="247"/>
  <c r="I64" i="247" s="1"/>
  <c r="I65" i="247" s="1"/>
  <c r="I75" i="247" s="1"/>
  <c r="E48" i="247"/>
  <c r="E64" i="247" s="1"/>
  <c r="E65" i="247" s="1"/>
  <c r="E75" i="247" s="1"/>
  <c r="K48" i="247"/>
  <c r="K64" i="247" s="1"/>
  <c r="K65" i="247" s="1"/>
  <c r="K75" i="247" s="1"/>
  <c r="B27" i="247"/>
  <c r="B28" i="247" s="1"/>
  <c r="J27" i="247"/>
  <c r="J28" i="247" s="1"/>
  <c r="N26" i="247"/>
  <c r="C48" i="247"/>
  <c r="C50" i="247" s="1"/>
  <c r="N20" i="247"/>
  <c r="G48" i="247"/>
  <c r="G64" i="247" s="1"/>
  <c r="G65" i="247" s="1"/>
  <c r="G75" i="247" s="1"/>
  <c r="C27" i="247"/>
  <c r="K27" i="247"/>
  <c r="K28" i="247" s="1"/>
  <c r="N34" i="247"/>
  <c r="H48" i="247"/>
  <c r="H64" i="247" s="1"/>
  <c r="H65" i="247" s="1"/>
  <c r="H75" i="247" s="1"/>
  <c r="N61" i="247"/>
  <c r="L28" i="247"/>
  <c r="N9" i="247"/>
  <c r="N13" i="247" s="1"/>
  <c r="F27" i="247"/>
  <c r="F28" i="247" s="1"/>
  <c r="N24" i="247"/>
  <c r="G27" i="247"/>
  <c r="G28" i="247" s="1"/>
  <c r="D28" i="247"/>
  <c r="H27" i="247"/>
  <c r="H28" i="247" s="1"/>
  <c r="C28" i="247"/>
  <c r="N25" i="247"/>
  <c r="F50" i="247"/>
  <c r="B42" i="247"/>
  <c r="B48" i="247" s="1"/>
  <c r="B50" i="247" s="1"/>
  <c r="N38" i="247"/>
  <c r="N42" i="247" s="1"/>
  <c r="L48" i="247"/>
  <c r="L64" i="247" s="1"/>
  <c r="L65" i="247" s="1"/>
  <c r="L75" i="247" s="1"/>
  <c r="D65" i="247"/>
  <c r="D75" i="247" s="1"/>
  <c r="F64" i="247"/>
  <c r="F65" i="247" s="1"/>
  <c r="F75" i="247" s="1"/>
  <c r="N23" i="247"/>
  <c r="M42" i="247"/>
  <c r="M48" i="247" s="1"/>
  <c r="C71" i="247"/>
  <c r="D71" i="247" s="1"/>
  <c r="E71" i="247" s="1"/>
  <c r="F71" i="247" s="1"/>
  <c r="G71" i="247" s="1"/>
  <c r="H71" i="247" s="1"/>
  <c r="I71" i="247" s="1"/>
  <c r="J71" i="247" s="1"/>
  <c r="K71" i="247" s="1"/>
  <c r="L71" i="247" s="1"/>
  <c r="M71" i="247" s="1"/>
  <c r="N57" i="245"/>
  <c r="N4" i="246"/>
  <c r="N5" i="246"/>
  <c r="N9" i="246" s="1"/>
  <c r="N6" i="246"/>
  <c r="N7" i="246"/>
  <c r="N8" i="246"/>
  <c r="B9" i="246"/>
  <c r="C9" i="246"/>
  <c r="C13" i="246" s="1"/>
  <c r="D9" i="246"/>
  <c r="E9" i="246"/>
  <c r="F9" i="246"/>
  <c r="F13" i="246" s="1"/>
  <c r="G9" i="246"/>
  <c r="G13" i="246" s="1"/>
  <c r="H9" i="246"/>
  <c r="I9" i="246"/>
  <c r="J9" i="246"/>
  <c r="K9" i="246"/>
  <c r="K13" i="246" s="1"/>
  <c r="L9" i="246"/>
  <c r="L13" i="246" s="1"/>
  <c r="M9" i="246"/>
  <c r="M13" i="246" s="1"/>
  <c r="N11" i="246"/>
  <c r="B13" i="246"/>
  <c r="D13" i="246"/>
  <c r="E13" i="246"/>
  <c r="H13" i="246"/>
  <c r="I13" i="246"/>
  <c r="J13" i="246"/>
  <c r="N16" i="246"/>
  <c r="N17" i="246"/>
  <c r="N19" i="246"/>
  <c r="B20" i="246"/>
  <c r="C20" i="246"/>
  <c r="D20" i="246"/>
  <c r="E20" i="246"/>
  <c r="F20" i="246"/>
  <c r="G20" i="246"/>
  <c r="H20" i="246"/>
  <c r="I20" i="246"/>
  <c r="J20" i="246"/>
  <c r="K20" i="246"/>
  <c r="L20" i="246"/>
  <c r="M20" i="246"/>
  <c r="B23" i="246"/>
  <c r="C23" i="246"/>
  <c r="D23" i="246"/>
  <c r="E23" i="246"/>
  <c r="F23" i="246"/>
  <c r="G23" i="246"/>
  <c r="G27" i="246" s="1"/>
  <c r="G28" i="246" s="1"/>
  <c r="H23" i="246"/>
  <c r="I23" i="246"/>
  <c r="J23" i="246"/>
  <c r="K23" i="246"/>
  <c r="L23" i="246"/>
  <c r="M23" i="246"/>
  <c r="B24" i="246"/>
  <c r="C24" i="246"/>
  <c r="D24" i="246"/>
  <c r="E24" i="246"/>
  <c r="F24" i="246"/>
  <c r="G24" i="246"/>
  <c r="H24" i="246"/>
  <c r="I24" i="246"/>
  <c r="J24" i="246"/>
  <c r="K24" i="246"/>
  <c r="L24" i="246"/>
  <c r="M24" i="246"/>
  <c r="B25" i="246"/>
  <c r="C25" i="246"/>
  <c r="D25" i="246"/>
  <c r="E25" i="246"/>
  <c r="F25" i="246"/>
  <c r="G25" i="246"/>
  <c r="H25" i="246"/>
  <c r="I25" i="246"/>
  <c r="J25" i="246"/>
  <c r="K25" i="246"/>
  <c r="L25" i="246"/>
  <c r="M25" i="246"/>
  <c r="B26" i="246"/>
  <c r="C26" i="246"/>
  <c r="D26" i="246"/>
  <c r="E26" i="246"/>
  <c r="F26" i="246"/>
  <c r="G26" i="246"/>
  <c r="H26" i="246"/>
  <c r="I26" i="246"/>
  <c r="J26" i="246"/>
  <c r="K26" i="246"/>
  <c r="L26" i="246"/>
  <c r="M26" i="246"/>
  <c r="H27" i="246"/>
  <c r="H28" i="246" s="1"/>
  <c r="M27" i="246"/>
  <c r="M28" i="246" s="1"/>
  <c r="N30" i="246"/>
  <c r="N31" i="246"/>
  <c r="N34" i="246" s="1"/>
  <c r="N32" i="246"/>
  <c r="N33" i="246"/>
  <c r="B34" i="246"/>
  <c r="B38" i="246" s="1"/>
  <c r="C34" i="246"/>
  <c r="C38" i="246" s="1"/>
  <c r="C42" i="246" s="1"/>
  <c r="C48" i="246" s="1"/>
  <c r="C50" i="246" s="1"/>
  <c r="D34" i="246"/>
  <c r="D38" i="246" s="1"/>
  <c r="D42" i="246" s="1"/>
  <c r="D48" i="246" s="1"/>
  <c r="D61" i="246" s="1"/>
  <c r="E34" i="246"/>
  <c r="E38" i="246" s="1"/>
  <c r="E42" i="246" s="1"/>
  <c r="F34" i="246"/>
  <c r="F38" i="246" s="1"/>
  <c r="F42" i="246" s="1"/>
  <c r="G34" i="246"/>
  <c r="G38" i="246" s="1"/>
  <c r="G42" i="246" s="1"/>
  <c r="G48" i="246" s="1"/>
  <c r="G61" i="246" s="1"/>
  <c r="H34" i="246"/>
  <c r="H38" i="246" s="1"/>
  <c r="H42" i="246" s="1"/>
  <c r="I34" i="246"/>
  <c r="J34" i="246"/>
  <c r="K34" i="246"/>
  <c r="K38" i="246" s="1"/>
  <c r="K42" i="246" s="1"/>
  <c r="K48" i="246" s="1"/>
  <c r="K61" i="246" s="1"/>
  <c r="K62" i="246" s="1"/>
  <c r="K72" i="246" s="1"/>
  <c r="L34" i="246"/>
  <c r="L38" i="246" s="1"/>
  <c r="L42" i="246" s="1"/>
  <c r="M34" i="246"/>
  <c r="M38" i="246" s="1"/>
  <c r="M42" i="246" s="1"/>
  <c r="N37" i="246"/>
  <c r="I38" i="246"/>
  <c r="I42" i="246" s="1"/>
  <c r="I48" i="246" s="1"/>
  <c r="I50" i="246" s="1"/>
  <c r="J38" i="246"/>
  <c r="J42" i="246" s="1"/>
  <c r="J48" i="246" s="1"/>
  <c r="N39" i="246"/>
  <c r="N40" i="246"/>
  <c r="N41" i="246"/>
  <c r="N44" i="246"/>
  <c r="N46" i="246" s="1"/>
  <c r="N45" i="246"/>
  <c r="B46" i="246"/>
  <c r="C46" i="246"/>
  <c r="D46" i="246"/>
  <c r="E46" i="246"/>
  <c r="F46" i="246"/>
  <c r="G46" i="246"/>
  <c r="H46" i="246"/>
  <c r="I46" i="246"/>
  <c r="J46" i="246"/>
  <c r="K46" i="246"/>
  <c r="L46" i="246"/>
  <c r="M46" i="246"/>
  <c r="N53" i="246"/>
  <c r="N54" i="246"/>
  <c r="N55" i="246"/>
  <c r="N56" i="246"/>
  <c r="N57" i="246"/>
  <c r="B58" i="246"/>
  <c r="C58" i="246"/>
  <c r="D58" i="246"/>
  <c r="E58" i="246"/>
  <c r="F58" i="246"/>
  <c r="G58" i="246"/>
  <c r="H58" i="246"/>
  <c r="I58" i="246"/>
  <c r="J58" i="246"/>
  <c r="K58" i="246"/>
  <c r="L58" i="246"/>
  <c r="M58" i="246"/>
  <c r="B68" i="246"/>
  <c r="C68" i="246" s="1"/>
  <c r="D68" i="246" s="1"/>
  <c r="E68" i="246" s="1"/>
  <c r="F68" i="246" s="1"/>
  <c r="G68" i="246" s="1"/>
  <c r="H68" i="246" s="1"/>
  <c r="I68" i="246" s="1"/>
  <c r="J68" i="246" s="1"/>
  <c r="K68" i="246" s="1"/>
  <c r="L68" i="246" s="1"/>
  <c r="M68" i="246" s="1"/>
  <c r="N73" i="246"/>
  <c r="O61" i="250" l="1"/>
  <c r="N27" i="250"/>
  <c r="N28" i="250" s="1"/>
  <c r="H50" i="250"/>
  <c r="D50" i="250"/>
  <c r="C64" i="250"/>
  <c r="C65" i="250" s="1"/>
  <c r="C75" i="250" s="1"/>
  <c r="C50" i="250"/>
  <c r="N48" i="250"/>
  <c r="N64" i="250" s="1"/>
  <c r="N65" i="250" s="1"/>
  <c r="I50" i="250"/>
  <c r="B75" i="250"/>
  <c r="B66" i="250"/>
  <c r="M50" i="250"/>
  <c r="L50" i="250"/>
  <c r="E50" i="250"/>
  <c r="O61" i="249"/>
  <c r="K50" i="249"/>
  <c r="C50" i="249"/>
  <c r="N27" i="249"/>
  <c r="N28" i="249" s="1"/>
  <c r="D64" i="249"/>
  <c r="D65" i="249" s="1"/>
  <c r="D75" i="249" s="1"/>
  <c r="N48" i="249"/>
  <c r="N64" i="249" s="1"/>
  <c r="N65" i="249" s="1"/>
  <c r="B64" i="249"/>
  <c r="B65" i="249" s="1"/>
  <c r="B50" i="249"/>
  <c r="H75" i="249"/>
  <c r="C75" i="249"/>
  <c r="H50" i="249"/>
  <c r="E75" i="249"/>
  <c r="G75" i="249"/>
  <c r="I75" i="249"/>
  <c r="J75" i="249"/>
  <c r="L75" i="249"/>
  <c r="K75" i="249"/>
  <c r="F75" i="249"/>
  <c r="M75" i="249"/>
  <c r="N13" i="248"/>
  <c r="O61" i="248"/>
  <c r="K70" i="248"/>
  <c r="K75" i="248" s="1"/>
  <c r="D70" i="248"/>
  <c r="D75" i="248" s="1"/>
  <c r="C70" i="248"/>
  <c r="C75" i="248" s="1"/>
  <c r="B64" i="248"/>
  <c r="B65" i="248" s="1"/>
  <c r="B70" i="248" s="1"/>
  <c r="B71" i="248" s="1"/>
  <c r="J70" i="248"/>
  <c r="J75" i="248" s="1"/>
  <c r="I70" i="248"/>
  <c r="I75" i="248" s="1"/>
  <c r="N38" i="248"/>
  <c r="N42" i="248" s="1"/>
  <c r="N48" i="248" s="1"/>
  <c r="N64" i="248" s="1"/>
  <c r="N65" i="248" s="1"/>
  <c r="N27" i="248"/>
  <c r="N28" i="248" s="1"/>
  <c r="L64" i="248"/>
  <c r="L65" i="248" s="1"/>
  <c r="K50" i="248"/>
  <c r="C50" i="248"/>
  <c r="I50" i="248"/>
  <c r="H64" i="248"/>
  <c r="H65" i="248" s="1"/>
  <c r="G64" i="248"/>
  <c r="G65" i="248" s="1"/>
  <c r="J50" i="248"/>
  <c r="B50" i="248"/>
  <c r="F64" i="248"/>
  <c r="F65" i="248" s="1"/>
  <c r="M64" i="248"/>
  <c r="M65" i="248" s="1"/>
  <c r="M50" i="248"/>
  <c r="E64" i="248"/>
  <c r="E65" i="248" s="1"/>
  <c r="E50" i="248"/>
  <c r="J50" i="247"/>
  <c r="K50" i="247"/>
  <c r="E50" i="247"/>
  <c r="C64" i="247"/>
  <c r="C65" i="247" s="1"/>
  <c r="C75" i="247" s="1"/>
  <c r="D50" i="247"/>
  <c r="G50" i="247"/>
  <c r="N48" i="247"/>
  <c r="N64" i="247" s="1"/>
  <c r="N65" i="247" s="1"/>
  <c r="I50" i="247"/>
  <c r="H50" i="247"/>
  <c r="B64" i="247"/>
  <c r="B65" i="247" s="1"/>
  <c r="B75" i="247" s="1"/>
  <c r="N27" i="247"/>
  <c r="N28" i="247" s="1"/>
  <c r="M64" i="247"/>
  <c r="M65" i="247" s="1"/>
  <c r="M75" i="247" s="1"/>
  <c r="M50" i="247"/>
  <c r="L50" i="247"/>
  <c r="J27" i="246"/>
  <c r="J28" i="246" s="1"/>
  <c r="B27" i="246"/>
  <c r="B28" i="246" s="1"/>
  <c r="F27" i="246"/>
  <c r="F28" i="246" s="1"/>
  <c r="B69" i="246"/>
  <c r="C69" i="246" s="1"/>
  <c r="D69" i="246" s="1"/>
  <c r="E69" i="246" s="1"/>
  <c r="F69" i="246" s="1"/>
  <c r="G69" i="246" s="1"/>
  <c r="H69" i="246" s="1"/>
  <c r="I69" i="246" s="1"/>
  <c r="J69" i="246" s="1"/>
  <c r="K69" i="246" s="1"/>
  <c r="L69" i="246" s="1"/>
  <c r="M69" i="246" s="1"/>
  <c r="E27" i="246"/>
  <c r="E28" i="246" s="1"/>
  <c r="D62" i="246"/>
  <c r="D72" i="246" s="1"/>
  <c r="N26" i="246"/>
  <c r="L27" i="246"/>
  <c r="L28" i="246" s="1"/>
  <c r="D27" i="246"/>
  <c r="D28" i="246" s="1"/>
  <c r="N20" i="246"/>
  <c r="N25" i="246"/>
  <c r="K27" i="246"/>
  <c r="K28" i="246" s="1"/>
  <c r="N23" i="246"/>
  <c r="N27" i="246" s="1"/>
  <c r="N28" i="246" s="1"/>
  <c r="F48" i="246"/>
  <c r="F61" i="246" s="1"/>
  <c r="F62" i="246" s="1"/>
  <c r="F72" i="246" s="1"/>
  <c r="N13" i="246"/>
  <c r="I27" i="246"/>
  <c r="I28" i="246" s="1"/>
  <c r="M48" i="246"/>
  <c r="M61" i="246" s="1"/>
  <c r="E48" i="246"/>
  <c r="E61" i="246" s="1"/>
  <c r="I61" i="246"/>
  <c r="I62" i="246" s="1"/>
  <c r="I72" i="246" s="1"/>
  <c r="N58" i="246"/>
  <c r="H48" i="246"/>
  <c r="G50" i="246"/>
  <c r="G62" i="246"/>
  <c r="G72" i="246" s="1"/>
  <c r="J61" i="246"/>
  <c r="J62" i="246" s="1"/>
  <c r="J72" i="246" s="1"/>
  <c r="H50" i="246"/>
  <c r="H61" i="246"/>
  <c r="H62" i="246" s="1"/>
  <c r="H72" i="246" s="1"/>
  <c r="M62" i="246"/>
  <c r="M72" i="246" s="1"/>
  <c r="M50" i="246"/>
  <c r="L48" i="246"/>
  <c r="L61" i="246" s="1"/>
  <c r="L62" i="246" s="1"/>
  <c r="L72" i="246" s="1"/>
  <c r="L50" i="246"/>
  <c r="N38" i="246"/>
  <c r="N42" i="246" s="1"/>
  <c r="N48" i="246" s="1"/>
  <c r="N61" i="246" s="1"/>
  <c r="N62" i="246" s="1"/>
  <c r="B42" i="246"/>
  <c r="B48" i="246" s="1"/>
  <c r="K50" i="246"/>
  <c r="C61" i="246"/>
  <c r="C62" i="246" s="1"/>
  <c r="C72" i="246" s="1"/>
  <c r="J50" i="246"/>
  <c r="D50" i="246"/>
  <c r="E62" i="246"/>
  <c r="E72" i="246" s="1"/>
  <c r="C27" i="246"/>
  <c r="C28" i="246" s="1"/>
  <c r="N24" i="246"/>
  <c r="N50" i="250" l="1"/>
  <c r="O50" i="250" s="1"/>
  <c r="B76" i="250"/>
  <c r="B67" i="250"/>
  <c r="B77" i="250" s="1"/>
  <c r="C66" i="250"/>
  <c r="N50" i="249"/>
  <c r="O50" i="249" s="1"/>
  <c r="B71" i="249"/>
  <c r="B66" i="249"/>
  <c r="B66" i="248"/>
  <c r="B76" i="248" s="1"/>
  <c r="B75" i="248"/>
  <c r="F70" i="248"/>
  <c r="F75" i="248" s="1"/>
  <c r="B72" i="248"/>
  <c r="C72" i="248" s="1"/>
  <c r="D72" i="248" s="1"/>
  <c r="C71" i="248"/>
  <c r="D71" i="248" s="1"/>
  <c r="M70" i="248"/>
  <c r="M75" i="248" s="1"/>
  <c r="L70" i="248"/>
  <c r="L75" i="248" s="1"/>
  <c r="E70" i="248"/>
  <c r="E75" i="248" s="1"/>
  <c r="G70" i="248"/>
  <c r="G75" i="248" s="1"/>
  <c r="H70" i="248"/>
  <c r="H75" i="248" s="1"/>
  <c r="N50" i="248"/>
  <c r="O50" i="248" s="1"/>
  <c r="N50" i="247"/>
  <c r="O50" i="247" s="1"/>
  <c r="B66" i="247"/>
  <c r="B67" i="247" s="1"/>
  <c r="B77" i="247" s="1"/>
  <c r="E50" i="246"/>
  <c r="F50" i="246"/>
  <c r="B50" i="246"/>
  <c r="N50" i="246" s="1"/>
  <c r="B61" i="246"/>
  <c r="B62" i="246" s="1"/>
  <c r="C76" i="250" l="1"/>
  <c r="D66" i="250"/>
  <c r="C67" i="250"/>
  <c r="C77" i="250" s="1"/>
  <c r="B75" i="249"/>
  <c r="B76" i="249"/>
  <c r="C66" i="249"/>
  <c r="B67" i="249"/>
  <c r="B72" i="249"/>
  <c r="C72" i="249" s="1"/>
  <c r="D72" i="249" s="1"/>
  <c r="E72" i="249" s="1"/>
  <c r="F72" i="249" s="1"/>
  <c r="G72" i="249" s="1"/>
  <c r="H72" i="249" s="1"/>
  <c r="I72" i="249" s="1"/>
  <c r="J72" i="249" s="1"/>
  <c r="K72" i="249" s="1"/>
  <c r="L72" i="249" s="1"/>
  <c r="M72" i="249" s="1"/>
  <c r="C71" i="249"/>
  <c r="D71" i="249" s="1"/>
  <c r="E71" i="249" s="1"/>
  <c r="F71" i="249" s="1"/>
  <c r="G71" i="249" s="1"/>
  <c r="H71" i="249" s="1"/>
  <c r="I71" i="249" s="1"/>
  <c r="J71" i="249" s="1"/>
  <c r="K71" i="249" s="1"/>
  <c r="L71" i="249" s="1"/>
  <c r="M71" i="249" s="1"/>
  <c r="C66" i="248"/>
  <c r="D66" i="248" s="1"/>
  <c r="B67" i="248"/>
  <c r="B77" i="248" s="1"/>
  <c r="E72" i="248"/>
  <c r="F72" i="248" s="1"/>
  <c r="G72" i="248" s="1"/>
  <c r="H72" i="248" s="1"/>
  <c r="I72" i="248" s="1"/>
  <c r="J72" i="248" s="1"/>
  <c r="K72" i="248" s="1"/>
  <c r="L72" i="248" s="1"/>
  <c r="M72" i="248" s="1"/>
  <c r="E71" i="248"/>
  <c r="F71" i="248" s="1"/>
  <c r="G71" i="248" s="1"/>
  <c r="H71" i="248" s="1"/>
  <c r="I71" i="248" s="1"/>
  <c r="J71" i="248" s="1"/>
  <c r="K71" i="248" s="1"/>
  <c r="L71" i="248" s="1"/>
  <c r="M71" i="248" s="1"/>
  <c r="B76" i="247"/>
  <c r="C66" i="247"/>
  <c r="C76" i="247" s="1"/>
  <c r="D66" i="247"/>
  <c r="C67" i="247"/>
  <c r="C77" i="247" s="1"/>
  <c r="B63" i="246"/>
  <c r="B72" i="246"/>
  <c r="E66" i="250" l="1"/>
  <c r="D67" i="250"/>
  <c r="D77" i="250" s="1"/>
  <c r="D76" i="250"/>
  <c r="C76" i="248"/>
  <c r="C67" i="248"/>
  <c r="C77" i="248" s="1"/>
  <c r="B77" i="249"/>
  <c r="C76" i="249"/>
  <c r="C67" i="249"/>
  <c r="C77" i="249" s="1"/>
  <c r="D66" i="249"/>
  <c r="E66" i="248"/>
  <c r="D67" i="248"/>
  <c r="D77" i="248" s="1"/>
  <c r="D76" i="248"/>
  <c r="E66" i="247"/>
  <c r="D76" i="247"/>
  <c r="D67" i="247"/>
  <c r="D77" i="247" s="1"/>
  <c r="B64" i="246"/>
  <c r="B74" i="246" s="1"/>
  <c r="B73" i="246"/>
  <c r="C63" i="246"/>
  <c r="F66" i="250" l="1"/>
  <c r="E76" i="250"/>
  <c r="E67" i="250"/>
  <c r="E77" i="250" s="1"/>
  <c r="D67" i="249"/>
  <c r="D77" i="249" s="1"/>
  <c r="E66" i="249"/>
  <c r="D76" i="249"/>
  <c r="F66" i="248"/>
  <c r="E76" i="248"/>
  <c r="E67" i="248"/>
  <c r="E77" i="248" s="1"/>
  <c r="F66" i="247"/>
  <c r="E76" i="247"/>
  <c r="E67" i="247"/>
  <c r="E77" i="247" s="1"/>
  <c r="C64" i="246"/>
  <c r="C74" i="246" s="1"/>
  <c r="C73" i="246"/>
  <c r="D63" i="246"/>
  <c r="G66" i="250" l="1"/>
  <c r="F76" i="250"/>
  <c r="F67" i="250"/>
  <c r="F77" i="250" s="1"/>
  <c r="E67" i="249"/>
  <c r="E77" i="249" s="1"/>
  <c r="F66" i="249"/>
  <c r="E76" i="249"/>
  <c r="F76" i="248"/>
  <c r="F67" i="248"/>
  <c r="F77" i="248" s="1"/>
  <c r="G66" i="248"/>
  <c r="G66" i="247"/>
  <c r="F76" i="247"/>
  <c r="F67" i="247"/>
  <c r="F77" i="247" s="1"/>
  <c r="E63" i="246"/>
  <c r="D64" i="246"/>
  <c r="D74" i="246" s="1"/>
  <c r="D73" i="246"/>
  <c r="G76" i="250" l="1"/>
  <c r="G67" i="250"/>
  <c r="G77" i="250" s="1"/>
  <c r="H66" i="250"/>
  <c r="F67" i="249"/>
  <c r="F77" i="249" s="1"/>
  <c r="G66" i="249"/>
  <c r="F76" i="249"/>
  <c r="H66" i="248"/>
  <c r="G76" i="248"/>
  <c r="G67" i="248"/>
  <c r="G77" i="248" s="1"/>
  <c r="G76" i="247"/>
  <c r="G67" i="247"/>
  <c r="G77" i="247" s="1"/>
  <c r="H66" i="247"/>
  <c r="E64" i="246"/>
  <c r="E74" i="246" s="1"/>
  <c r="E73" i="246"/>
  <c r="F63" i="246"/>
  <c r="H76" i="250" l="1"/>
  <c r="H67" i="250"/>
  <c r="H77" i="250" s="1"/>
  <c r="I66" i="250"/>
  <c r="H66" i="249"/>
  <c r="G76" i="249"/>
  <c r="G67" i="249"/>
  <c r="G77" i="249" s="1"/>
  <c r="I66" i="248"/>
  <c r="H76" i="248"/>
  <c r="H67" i="248"/>
  <c r="H77" i="248" s="1"/>
  <c r="H76" i="247"/>
  <c r="H67" i="247"/>
  <c r="H77" i="247" s="1"/>
  <c r="I66" i="247"/>
  <c r="F64" i="246"/>
  <c r="F74" i="246" s="1"/>
  <c r="F73" i="246"/>
  <c r="G63" i="246"/>
  <c r="I76" i="250" l="1"/>
  <c r="I67" i="250"/>
  <c r="I77" i="250" s="1"/>
  <c r="J66" i="250"/>
  <c r="I66" i="249"/>
  <c r="H76" i="249"/>
  <c r="H67" i="249"/>
  <c r="H77" i="249" s="1"/>
  <c r="I76" i="248"/>
  <c r="I67" i="248"/>
  <c r="I77" i="248" s="1"/>
  <c r="J66" i="248"/>
  <c r="I76" i="247"/>
  <c r="I67" i="247"/>
  <c r="I77" i="247" s="1"/>
  <c r="J66" i="247"/>
  <c r="H63" i="246"/>
  <c r="G64" i="246"/>
  <c r="G74" i="246" s="1"/>
  <c r="G73" i="246"/>
  <c r="J76" i="250" l="1"/>
  <c r="J67" i="250"/>
  <c r="J77" i="250" s="1"/>
  <c r="K66" i="250"/>
  <c r="J66" i="249"/>
  <c r="I76" i="249"/>
  <c r="I67" i="249"/>
  <c r="I77" i="249" s="1"/>
  <c r="J76" i="248"/>
  <c r="J67" i="248"/>
  <c r="J77" i="248" s="1"/>
  <c r="K66" i="248"/>
  <c r="J76" i="247"/>
  <c r="J67" i="247"/>
  <c r="J77" i="247" s="1"/>
  <c r="K66" i="247"/>
  <c r="H64" i="246"/>
  <c r="H74" i="246" s="1"/>
  <c r="H73" i="246"/>
  <c r="I63" i="246"/>
  <c r="K67" i="250" l="1"/>
  <c r="K77" i="250" s="1"/>
  <c r="L66" i="250"/>
  <c r="K76" i="250"/>
  <c r="J76" i="249"/>
  <c r="J67" i="249"/>
  <c r="J77" i="249" s="1"/>
  <c r="K66" i="249"/>
  <c r="L66" i="248"/>
  <c r="K76" i="248"/>
  <c r="K67" i="248"/>
  <c r="K77" i="248" s="1"/>
  <c r="L66" i="247"/>
  <c r="K67" i="247"/>
  <c r="K77" i="247" s="1"/>
  <c r="K76" i="247"/>
  <c r="I64" i="246"/>
  <c r="I74" i="246" s="1"/>
  <c r="I73" i="246"/>
  <c r="J63" i="246"/>
  <c r="M66" i="250" l="1"/>
  <c r="L76" i="250"/>
  <c r="L67" i="250"/>
  <c r="L77" i="250" s="1"/>
  <c r="K67" i="249"/>
  <c r="K77" i="249" s="1"/>
  <c r="L66" i="249"/>
  <c r="K76" i="249"/>
  <c r="M66" i="248"/>
  <c r="L76" i="248"/>
  <c r="L67" i="248"/>
  <c r="L77" i="248" s="1"/>
  <c r="M66" i="247"/>
  <c r="L76" i="247"/>
  <c r="L67" i="247"/>
  <c r="L77" i="247" s="1"/>
  <c r="J64" i="246"/>
  <c r="J74" i="246" s="1"/>
  <c r="J73" i="246"/>
  <c r="K63" i="246"/>
  <c r="M76" i="250" l="1"/>
  <c r="M67" i="250"/>
  <c r="M77" i="250" s="1"/>
  <c r="L67" i="249"/>
  <c r="L77" i="249" s="1"/>
  <c r="L76" i="249"/>
  <c r="M66" i="249"/>
  <c r="M67" i="248"/>
  <c r="M77" i="248" s="1"/>
  <c r="M76" i="248"/>
  <c r="M76" i="247"/>
  <c r="M67" i="247"/>
  <c r="M77" i="247" s="1"/>
  <c r="K73" i="246"/>
  <c r="K64" i="246"/>
  <c r="K74" i="246" s="1"/>
  <c r="L63" i="246"/>
  <c r="M67" i="249" l="1"/>
  <c r="M77" i="249" s="1"/>
  <c r="M76" i="249"/>
  <c r="L64" i="246"/>
  <c r="L74" i="246" s="1"/>
  <c r="L73" i="246"/>
  <c r="M63" i="246"/>
  <c r="M64" i="246" l="1"/>
  <c r="M74" i="246" s="1"/>
  <c r="M73" i="246"/>
  <c r="N56" i="245" l="1"/>
  <c r="N41" i="245" l="1"/>
  <c r="M37" i="245" l="1"/>
  <c r="N76" i="245" l="1"/>
  <c r="B71" i="245"/>
  <c r="B72" i="245" s="1"/>
  <c r="C72" i="245" s="1"/>
  <c r="D72" i="245" s="1"/>
  <c r="E72" i="245" s="1"/>
  <c r="F72" i="245" s="1"/>
  <c r="G72" i="245" s="1"/>
  <c r="H72" i="245" s="1"/>
  <c r="I72" i="245" s="1"/>
  <c r="J72" i="245" s="1"/>
  <c r="K72" i="245" s="1"/>
  <c r="L72" i="245" s="1"/>
  <c r="M72" i="245" s="1"/>
  <c r="M61" i="245"/>
  <c r="L61" i="245"/>
  <c r="K61" i="245"/>
  <c r="J61" i="245"/>
  <c r="I61" i="245"/>
  <c r="H61" i="245"/>
  <c r="G61" i="245"/>
  <c r="F61" i="245"/>
  <c r="E61" i="245"/>
  <c r="D61" i="245"/>
  <c r="C61" i="245"/>
  <c r="B61" i="245"/>
  <c r="N60" i="245"/>
  <c r="N59" i="245"/>
  <c r="N55" i="245"/>
  <c r="N54" i="245"/>
  <c r="N53" i="245"/>
  <c r="L46" i="245"/>
  <c r="K46" i="245"/>
  <c r="J46" i="245"/>
  <c r="I46" i="245"/>
  <c r="H46" i="245"/>
  <c r="G46" i="245"/>
  <c r="F46" i="245"/>
  <c r="E46" i="245"/>
  <c r="D46" i="245"/>
  <c r="C46" i="245"/>
  <c r="B46" i="245"/>
  <c r="N45" i="245"/>
  <c r="N44" i="245"/>
  <c r="N40" i="245"/>
  <c r="N39" i="245"/>
  <c r="N37" i="245"/>
  <c r="M34" i="245"/>
  <c r="M38" i="245" s="1"/>
  <c r="M42" i="245" s="1"/>
  <c r="L34" i="245"/>
  <c r="L38" i="245" s="1"/>
  <c r="L42" i="245" s="1"/>
  <c r="K34" i="245"/>
  <c r="K38" i="245" s="1"/>
  <c r="K42" i="245" s="1"/>
  <c r="J34" i="245"/>
  <c r="J38" i="245" s="1"/>
  <c r="J42" i="245" s="1"/>
  <c r="I34" i="245"/>
  <c r="I38" i="245" s="1"/>
  <c r="I42" i="245" s="1"/>
  <c r="H34" i="245"/>
  <c r="H38" i="245" s="1"/>
  <c r="H42" i="245" s="1"/>
  <c r="G34" i="245"/>
  <c r="G38" i="245" s="1"/>
  <c r="G42" i="245" s="1"/>
  <c r="F34" i="245"/>
  <c r="F38" i="245" s="1"/>
  <c r="F42" i="245" s="1"/>
  <c r="E34" i="245"/>
  <c r="E38" i="245" s="1"/>
  <c r="E42" i="245" s="1"/>
  <c r="D34" i="245"/>
  <c r="D38" i="245" s="1"/>
  <c r="D42" i="245" s="1"/>
  <c r="C34" i="245"/>
  <c r="C38" i="245" s="1"/>
  <c r="C42" i="245" s="1"/>
  <c r="B34" i="245"/>
  <c r="B38" i="245" s="1"/>
  <c r="N33" i="245"/>
  <c r="N32" i="245"/>
  <c r="N31" i="245"/>
  <c r="N30" i="245"/>
  <c r="M26" i="245"/>
  <c r="L26" i="245"/>
  <c r="K26" i="245"/>
  <c r="J26" i="245"/>
  <c r="I26" i="245"/>
  <c r="H26" i="245"/>
  <c r="G26" i="245"/>
  <c r="F26" i="245"/>
  <c r="E26" i="245"/>
  <c r="D26" i="245"/>
  <c r="C26" i="245"/>
  <c r="B26" i="245"/>
  <c r="M25" i="245"/>
  <c r="L25" i="245"/>
  <c r="K25" i="245"/>
  <c r="J25" i="245"/>
  <c r="I25" i="245"/>
  <c r="H25" i="245"/>
  <c r="G25" i="245"/>
  <c r="F25" i="245"/>
  <c r="E25" i="245"/>
  <c r="D25" i="245"/>
  <c r="C25" i="245"/>
  <c r="B25" i="245"/>
  <c r="M24" i="245"/>
  <c r="L24" i="245"/>
  <c r="K24" i="245"/>
  <c r="J24" i="245"/>
  <c r="I24" i="245"/>
  <c r="H24" i="245"/>
  <c r="G24" i="245"/>
  <c r="F24" i="245"/>
  <c r="E24" i="245"/>
  <c r="D24" i="245"/>
  <c r="C24" i="245"/>
  <c r="B24" i="245"/>
  <c r="M23" i="245"/>
  <c r="L23" i="245"/>
  <c r="K23" i="245"/>
  <c r="J23" i="245"/>
  <c r="I23" i="245"/>
  <c r="H23" i="245"/>
  <c r="G23" i="245"/>
  <c r="F23" i="245"/>
  <c r="E23" i="245"/>
  <c r="D23" i="245"/>
  <c r="C23" i="245"/>
  <c r="C27" i="245" s="1"/>
  <c r="B23" i="245"/>
  <c r="M20" i="245"/>
  <c r="L20" i="245"/>
  <c r="K20" i="245"/>
  <c r="J20" i="245"/>
  <c r="I20" i="245"/>
  <c r="H20" i="245"/>
  <c r="G20" i="245"/>
  <c r="F20" i="245"/>
  <c r="E20" i="245"/>
  <c r="D20" i="245"/>
  <c r="C20" i="245"/>
  <c r="B20" i="245"/>
  <c r="N19" i="245"/>
  <c r="N17" i="245"/>
  <c r="N16" i="245"/>
  <c r="N11" i="245"/>
  <c r="M9" i="245"/>
  <c r="M13" i="245" s="1"/>
  <c r="L9" i="245"/>
  <c r="L13" i="245" s="1"/>
  <c r="K9" i="245"/>
  <c r="K13" i="245" s="1"/>
  <c r="J9" i="245"/>
  <c r="J13" i="245" s="1"/>
  <c r="I9" i="245"/>
  <c r="I13" i="245" s="1"/>
  <c r="H9" i="245"/>
  <c r="H13" i="245" s="1"/>
  <c r="G9" i="245"/>
  <c r="G13" i="245" s="1"/>
  <c r="F9" i="245"/>
  <c r="F13" i="245" s="1"/>
  <c r="E9" i="245"/>
  <c r="E13" i="245" s="1"/>
  <c r="D9" i="245"/>
  <c r="C9" i="245"/>
  <c r="B9" i="245"/>
  <c r="B13" i="245" s="1"/>
  <c r="N8" i="245"/>
  <c r="N7" i="245"/>
  <c r="N6" i="245"/>
  <c r="N5" i="245"/>
  <c r="H27" i="245" l="1"/>
  <c r="B27" i="245"/>
  <c r="B28" i="245" s="1"/>
  <c r="J27" i="245"/>
  <c r="G27" i="245"/>
  <c r="G28" i="245" s="1"/>
  <c r="E27" i="245"/>
  <c r="E28" i="245" s="1"/>
  <c r="K27" i="245"/>
  <c r="K28" i="245" s="1"/>
  <c r="I27" i="245"/>
  <c r="I28" i="245" s="1"/>
  <c r="M48" i="245"/>
  <c r="M64" i="245" s="1"/>
  <c r="M65" i="245" s="1"/>
  <c r="M75" i="245" s="1"/>
  <c r="H28" i="245"/>
  <c r="F48" i="245"/>
  <c r="F64" i="245" s="1"/>
  <c r="F65" i="245" s="1"/>
  <c r="F75" i="245" s="1"/>
  <c r="M27" i="245"/>
  <c r="M28" i="245" s="1"/>
  <c r="N20" i="245"/>
  <c r="N25" i="245"/>
  <c r="N26" i="245"/>
  <c r="D27" i="245"/>
  <c r="D28" i="245" s="1"/>
  <c r="C71" i="245"/>
  <c r="D71" i="245" s="1"/>
  <c r="E71" i="245" s="1"/>
  <c r="F71" i="245" s="1"/>
  <c r="G71" i="245" s="1"/>
  <c r="H71" i="245" s="1"/>
  <c r="I71" i="245" s="1"/>
  <c r="L27" i="245"/>
  <c r="L28" i="245" s="1"/>
  <c r="N46" i="245"/>
  <c r="N24" i="245"/>
  <c r="N9" i="245"/>
  <c r="N13" i="245" s="1"/>
  <c r="C28" i="245"/>
  <c r="N34" i="245"/>
  <c r="F27" i="245"/>
  <c r="F28" i="245" s="1"/>
  <c r="C13" i="245"/>
  <c r="G48" i="245"/>
  <c r="G64" i="245" s="1"/>
  <c r="G65" i="245" s="1"/>
  <c r="G75" i="245" s="1"/>
  <c r="H48" i="245"/>
  <c r="H50" i="245" s="1"/>
  <c r="I48" i="245"/>
  <c r="I64" i="245" s="1"/>
  <c r="I65" i="245" s="1"/>
  <c r="I75" i="245" s="1"/>
  <c r="N61" i="245"/>
  <c r="J48" i="245"/>
  <c r="J64" i="245" s="1"/>
  <c r="J65" i="245" s="1"/>
  <c r="J75" i="245" s="1"/>
  <c r="J28" i="245"/>
  <c r="D48" i="245"/>
  <c r="D64" i="245" s="1"/>
  <c r="E48" i="245"/>
  <c r="E64" i="245" s="1"/>
  <c r="E65" i="245" s="1"/>
  <c r="E75" i="245" s="1"/>
  <c r="B42" i="245"/>
  <c r="B48" i="245" s="1"/>
  <c r="B50" i="245" s="1"/>
  <c r="N38" i="245"/>
  <c r="N42" i="245" s="1"/>
  <c r="K48" i="245"/>
  <c r="K50" i="245" s="1"/>
  <c r="L48" i="245"/>
  <c r="L50" i="245" s="1"/>
  <c r="D13" i="245"/>
  <c r="C48" i="245"/>
  <c r="C64" i="245" s="1"/>
  <c r="N23" i="245"/>
  <c r="N73" i="244"/>
  <c r="B68" i="244"/>
  <c r="B69" i="244" s="1"/>
  <c r="C69" i="244" s="1"/>
  <c r="D69" i="244" s="1"/>
  <c r="E69" i="244" s="1"/>
  <c r="F69" i="244" s="1"/>
  <c r="G69" i="244" s="1"/>
  <c r="H69" i="244" s="1"/>
  <c r="I69" i="244" s="1"/>
  <c r="J69" i="244" s="1"/>
  <c r="K69" i="244" s="1"/>
  <c r="L69" i="244" s="1"/>
  <c r="M69" i="244" s="1"/>
  <c r="M58" i="244"/>
  <c r="L58" i="244"/>
  <c r="K58" i="244"/>
  <c r="J58" i="244"/>
  <c r="I58" i="244"/>
  <c r="H58" i="244"/>
  <c r="G58" i="244"/>
  <c r="F58" i="244"/>
  <c r="E58" i="244"/>
  <c r="D58" i="244"/>
  <c r="C58" i="244"/>
  <c r="B58" i="244"/>
  <c r="N57" i="244"/>
  <c r="N56" i="244"/>
  <c r="N55" i="244"/>
  <c r="N54" i="244"/>
  <c r="N53" i="244"/>
  <c r="M46" i="244"/>
  <c r="L46" i="244"/>
  <c r="K46" i="244"/>
  <c r="J46" i="244"/>
  <c r="I46" i="244"/>
  <c r="H46" i="244"/>
  <c r="G46" i="244"/>
  <c r="F46" i="244"/>
  <c r="E46" i="244"/>
  <c r="D46" i="244"/>
  <c r="C46" i="244"/>
  <c r="B46" i="244"/>
  <c r="N45" i="244"/>
  <c r="N44" i="244"/>
  <c r="N41" i="244"/>
  <c r="N40" i="244"/>
  <c r="N39" i="244"/>
  <c r="N37" i="244"/>
  <c r="M34" i="244"/>
  <c r="M38" i="244" s="1"/>
  <c r="M42" i="244" s="1"/>
  <c r="L34" i="244"/>
  <c r="L38" i="244" s="1"/>
  <c r="L42" i="244" s="1"/>
  <c r="K34" i="244"/>
  <c r="K38" i="244" s="1"/>
  <c r="K42" i="244" s="1"/>
  <c r="J34" i="244"/>
  <c r="J38" i="244" s="1"/>
  <c r="J42" i="244" s="1"/>
  <c r="I34" i="244"/>
  <c r="I38" i="244" s="1"/>
  <c r="I42" i="244" s="1"/>
  <c r="H34" i="244"/>
  <c r="H38" i="244" s="1"/>
  <c r="H42" i="244" s="1"/>
  <c r="G34" i="244"/>
  <c r="G38" i="244" s="1"/>
  <c r="G42" i="244" s="1"/>
  <c r="F34" i="244"/>
  <c r="F38" i="244" s="1"/>
  <c r="F42" i="244" s="1"/>
  <c r="E34" i="244"/>
  <c r="E38" i="244" s="1"/>
  <c r="E42" i="244" s="1"/>
  <c r="D34" i="244"/>
  <c r="D38" i="244" s="1"/>
  <c r="D42" i="244" s="1"/>
  <c r="C34" i="244"/>
  <c r="C38" i="244" s="1"/>
  <c r="C42" i="244" s="1"/>
  <c r="B34" i="244"/>
  <c r="B38" i="244" s="1"/>
  <c r="B42" i="244" s="1"/>
  <c r="N33" i="244"/>
  <c r="N32" i="244"/>
  <c r="N31" i="244"/>
  <c r="N30" i="244"/>
  <c r="M26" i="244"/>
  <c r="L26" i="244"/>
  <c r="K26" i="244"/>
  <c r="J26" i="244"/>
  <c r="I26" i="244"/>
  <c r="H26" i="244"/>
  <c r="G26" i="244"/>
  <c r="F26" i="244"/>
  <c r="E26" i="244"/>
  <c r="D26" i="244"/>
  <c r="C26" i="244"/>
  <c r="B26" i="244"/>
  <c r="M25" i="244"/>
  <c r="L25" i="244"/>
  <c r="K25" i="244"/>
  <c r="J25" i="244"/>
  <c r="I25" i="244"/>
  <c r="H25" i="244"/>
  <c r="G25" i="244"/>
  <c r="F25" i="244"/>
  <c r="E25" i="244"/>
  <c r="D25" i="244"/>
  <c r="C25" i="244"/>
  <c r="B25" i="244"/>
  <c r="M24" i="244"/>
  <c r="L24" i="244"/>
  <c r="K24" i="244"/>
  <c r="J24" i="244"/>
  <c r="I24" i="244"/>
  <c r="H24" i="244"/>
  <c r="G24" i="244"/>
  <c r="F24" i="244"/>
  <c r="E24" i="244"/>
  <c r="D24" i="244"/>
  <c r="C24" i="244"/>
  <c r="B24" i="244"/>
  <c r="M23" i="244"/>
  <c r="M27" i="244" s="1"/>
  <c r="L23" i="244"/>
  <c r="K23" i="244"/>
  <c r="J23" i="244"/>
  <c r="J27" i="244" s="1"/>
  <c r="I23" i="244"/>
  <c r="H23" i="244"/>
  <c r="H27" i="244" s="1"/>
  <c r="G23" i="244"/>
  <c r="F23" i="244"/>
  <c r="E23" i="244"/>
  <c r="D23" i="244"/>
  <c r="C23" i="244"/>
  <c r="B23" i="244"/>
  <c r="B27" i="244" s="1"/>
  <c r="M20" i="244"/>
  <c r="L20" i="244"/>
  <c r="K20" i="244"/>
  <c r="J20" i="244"/>
  <c r="I20" i="244"/>
  <c r="H20" i="244"/>
  <c r="G20" i="244"/>
  <c r="F20" i="244"/>
  <c r="E20" i="244"/>
  <c r="D20" i="244"/>
  <c r="C20" i="244"/>
  <c r="B20" i="244"/>
  <c r="N19" i="244"/>
  <c r="N17" i="244"/>
  <c r="N16" i="244"/>
  <c r="N11" i="244"/>
  <c r="M9" i="244"/>
  <c r="M13" i="244" s="1"/>
  <c r="L9" i="244"/>
  <c r="L13" i="244" s="1"/>
  <c r="K9" i="244"/>
  <c r="K13" i="244" s="1"/>
  <c r="J9" i="244"/>
  <c r="J13" i="244" s="1"/>
  <c r="I9" i="244"/>
  <c r="I13" i="244" s="1"/>
  <c r="H9" i="244"/>
  <c r="H13" i="244" s="1"/>
  <c r="G9" i="244"/>
  <c r="G13" i="244" s="1"/>
  <c r="F9" i="244"/>
  <c r="F13" i="244" s="1"/>
  <c r="E9" i="244"/>
  <c r="E13" i="244" s="1"/>
  <c r="D9" i="244"/>
  <c r="D13" i="244" s="1"/>
  <c r="C9" i="244"/>
  <c r="C13" i="244" s="1"/>
  <c r="B9" i="244"/>
  <c r="B13" i="244" s="1"/>
  <c r="N8" i="244"/>
  <c r="N7" i="244"/>
  <c r="N6" i="244"/>
  <c r="N5" i="244"/>
  <c r="N4" i="244"/>
  <c r="C27" i="244" l="1"/>
  <c r="J71" i="245"/>
  <c r="K71" i="245" s="1"/>
  <c r="L71" i="245" s="1"/>
  <c r="M71" i="245" s="1"/>
  <c r="C65" i="245"/>
  <c r="C75" i="245" s="1"/>
  <c r="M50" i="245"/>
  <c r="G50" i="245"/>
  <c r="I50" i="245"/>
  <c r="F50" i="245"/>
  <c r="C50" i="245"/>
  <c r="H64" i="245"/>
  <c r="H65" i="245" s="1"/>
  <c r="H75" i="245" s="1"/>
  <c r="J50" i="245"/>
  <c r="N27" i="245"/>
  <c r="N28" i="245" s="1"/>
  <c r="N48" i="245"/>
  <c r="N64" i="245" s="1"/>
  <c r="N65" i="245" s="1"/>
  <c r="K64" i="245"/>
  <c r="K65" i="245" s="1"/>
  <c r="K75" i="245" s="1"/>
  <c r="B64" i="245"/>
  <c r="B65" i="245" s="1"/>
  <c r="B75" i="245" s="1"/>
  <c r="L64" i="245"/>
  <c r="L65" i="245" s="1"/>
  <c r="L75" i="245" s="1"/>
  <c r="E50" i="245"/>
  <c r="D50" i="245"/>
  <c r="D65" i="245"/>
  <c r="D75" i="245" s="1"/>
  <c r="D27" i="244"/>
  <c r="G48" i="244"/>
  <c r="G61" i="244" s="1"/>
  <c r="G62" i="244" s="1"/>
  <c r="G72" i="244" s="1"/>
  <c r="F27" i="244"/>
  <c r="F28" i="244" s="1"/>
  <c r="L27" i="244"/>
  <c r="L28" i="244" s="1"/>
  <c r="E48" i="244"/>
  <c r="E61" i="244" s="1"/>
  <c r="E62" i="244" s="1"/>
  <c r="E72" i="244" s="1"/>
  <c r="L48" i="244"/>
  <c r="L50" i="244" s="1"/>
  <c r="M28" i="244"/>
  <c r="H28" i="244"/>
  <c r="M48" i="244"/>
  <c r="M61" i="244" s="1"/>
  <c r="M62" i="244" s="1"/>
  <c r="M72" i="244" s="1"/>
  <c r="D48" i="244"/>
  <c r="D61" i="244" s="1"/>
  <c r="D62" i="244" s="1"/>
  <c r="D72" i="244" s="1"/>
  <c r="N9" i="244"/>
  <c r="N13" i="244" s="1"/>
  <c r="N20" i="244"/>
  <c r="N24" i="244"/>
  <c r="D28" i="244"/>
  <c r="E27" i="244"/>
  <c r="E28" i="244" s="1"/>
  <c r="N46" i="244"/>
  <c r="G27" i="244"/>
  <c r="G28" i="244" s="1"/>
  <c r="H48" i="244"/>
  <c r="H50" i="244" s="1"/>
  <c r="I48" i="244"/>
  <c r="I61" i="244" s="1"/>
  <c r="I62" i="244" s="1"/>
  <c r="I72" i="244" s="1"/>
  <c r="I27" i="244"/>
  <c r="I28" i="244" s="1"/>
  <c r="J48" i="244"/>
  <c r="J61" i="244" s="1"/>
  <c r="J62" i="244" s="1"/>
  <c r="J72" i="244" s="1"/>
  <c r="N58" i="244"/>
  <c r="K48" i="244"/>
  <c r="K50" i="244" s="1"/>
  <c r="K27" i="244"/>
  <c r="K28" i="244" s="1"/>
  <c r="F48" i="244"/>
  <c r="F61" i="244" s="1"/>
  <c r="F62" i="244" s="1"/>
  <c r="F72" i="244" s="1"/>
  <c r="B28" i="244"/>
  <c r="N26" i="244"/>
  <c r="B48" i="244"/>
  <c r="B50" i="244" s="1"/>
  <c r="N25" i="244"/>
  <c r="J28" i="244"/>
  <c r="C68" i="244"/>
  <c r="D68" i="244" s="1"/>
  <c r="E68" i="244" s="1"/>
  <c r="F68" i="244" s="1"/>
  <c r="G68" i="244" s="1"/>
  <c r="H68" i="244" s="1"/>
  <c r="I68" i="244" s="1"/>
  <c r="J68" i="244" s="1"/>
  <c r="K68" i="244" s="1"/>
  <c r="L68" i="244" s="1"/>
  <c r="M68" i="244" s="1"/>
  <c r="C48" i="244"/>
  <c r="C61" i="244" s="1"/>
  <c r="C62" i="244" s="1"/>
  <c r="C72" i="244" s="1"/>
  <c r="C28" i="244"/>
  <c r="N34" i="244"/>
  <c r="N23" i="244"/>
  <c r="N38" i="244"/>
  <c r="N42" i="244" s="1"/>
  <c r="N73" i="243"/>
  <c r="B68" i="243"/>
  <c r="B69" i="243" s="1"/>
  <c r="C69" i="243" s="1"/>
  <c r="D69" i="243" s="1"/>
  <c r="E69" i="243" s="1"/>
  <c r="F69" i="243" s="1"/>
  <c r="G69" i="243" s="1"/>
  <c r="H69" i="243" s="1"/>
  <c r="I69" i="243" s="1"/>
  <c r="J69" i="243" s="1"/>
  <c r="K69" i="243" s="1"/>
  <c r="L69" i="243" s="1"/>
  <c r="M69" i="243" s="1"/>
  <c r="M58" i="243"/>
  <c r="L58" i="243"/>
  <c r="K58" i="243"/>
  <c r="J58" i="243"/>
  <c r="I58" i="243"/>
  <c r="H58" i="243"/>
  <c r="G58" i="243"/>
  <c r="F58" i="243"/>
  <c r="E58" i="243"/>
  <c r="D58" i="243"/>
  <c r="C58" i="243"/>
  <c r="B58" i="243"/>
  <c r="N57" i="243"/>
  <c r="N56" i="243"/>
  <c r="N55" i="243"/>
  <c r="N54" i="243"/>
  <c r="N53" i="243"/>
  <c r="M46" i="243"/>
  <c r="L46" i="243"/>
  <c r="K46" i="243"/>
  <c r="J46" i="243"/>
  <c r="I46" i="243"/>
  <c r="H46" i="243"/>
  <c r="G46" i="243"/>
  <c r="F46" i="243"/>
  <c r="E46" i="243"/>
  <c r="D46" i="243"/>
  <c r="C46" i="243"/>
  <c r="B46" i="243"/>
  <c r="N45" i="243"/>
  <c r="N44" i="243"/>
  <c r="N46" i="243" s="1"/>
  <c r="N41" i="243"/>
  <c r="N40" i="243"/>
  <c r="N39" i="243"/>
  <c r="N37" i="243"/>
  <c r="M34" i="243"/>
  <c r="M38" i="243" s="1"/>
  <c r="M42" i="243" s="1"/>
  <c r="L34" i="243"/>
  <c r="L38" i="243" s="1"/>
  <c r="L42" i="243" s="1"/>
  <c r="K34" i="243"/>
  <c r="K38" i="243" s="1"/>
  <c r="K42" i="243" s="1"/>
  <c r="J34" i="243"/>
  <c r="J38" i="243" s="1"/>
  <c r="J42" i="243" s="1"/>
  <c r="I34" i="243"/>
  <c r="I38" i="243" s="1"/>
  <c r="I42" i="243" s="1"/>
  <c r="H34" i="243"/>
  <c r="H38" i="243" s="1"/>
  <c r="H42" i="243" s="1"/>
  <c r="G34" i="243"/>
  <c r="G38" i="243" s="1"/>
  <c r="G42" i="243" s="1"/>
  <c r="F34" i="243"/>
  <c r="F38" i="243" s="1"/>
  <c r="F42" i="243" s="1"/>
  <c r="E34" i="243"/>
  <c r="E38" i="243" s="1"/>
  <c r="E42" i="243" s="1"/>
  <c r="D34" i="243"/>
  <c r="D38" i="243" s="1"/>
  <c r="D42" i="243" s="1"/>
  <c r="C34" i="243"/>
  <c r="C38" i="243" s="1"/>
  <c r="C42" i="243" s="1"/>
  <c r="B34" i="243"/>
  <c r="B38" i="243" s="1"/>
  <c r="N33" i="243"/>
  <c r="N32" i="243"/>
  <c r="N31" i="243"/>
  <c r="N30" i="243"/>
  <c r="M26" i="243"/>
  <c r="L26" i="243"/>
  <c r="K26" i="243"/>
  <c r="J26" i="243"/>
  <c r="I26" i="243"/>
  <c r="H26" i="243"/>
  <c r="G26" i="243"/>
  <c r="F26" i="243"/>
  <c r="E26" i="243"/>
  <c r="D26" i="243"/>
  <c r="C26" i="243"/>
  <c r="B26" i="243"/>
  <c r="M25" i="243"/>
  <c r="L25" i="243"/>
  <c r="K25" i="243"/>
  <c r="J25" i="243"/>
  <c r="I25" i="243"/>
  <c r="H25" i="243"/>
  <c r="G25" i="243"/>
  <c r="F25" i="243"/>
  <c r="E25" i="243"/>
  <c r="D25" i="243"/>
  <c r="C25" i="243"/>
  <c r="B25" i="243"/>
  <c r="M24" i="243"/>
  <c r="L24" i="243"/>
  <c r="K24" i="243"/>
  <c r="J24" i="243"/>
  <c r="I24" i="243"/>
  <c r="H24" i="243"/>
  <c r="G24" i="243"/>
  <c r="F24" i="243"/>
  <c r="E24" i="243"/>
  <c r="D24" i="243"/>
  <c r="C24" i="243"/>
  <c r="B24" i="243"/>
  <c r="M23" i="243"/>
  <c r="M27" i="243" s="1"/>
  <c r="L23" i="243"/>
  <c r="L27" i="243" s="1"/>
  <c r="K23" i="243"/>
  <c r="K27" i="243" s="1"/>
  <c r="J23" i="243"/>
  <c r="J27" i="243" s="1"/>
  <c r="I23" i="243"/>
  <c r="H23" i="243"/>
  <c r="G23" i="243"/>
  <c r="G27" i="243" s="1"/>
  <c r="F23" i="243"/>
  <c r="E23" i="243"/>
  <c r="D23" i="243"/>
  <c r="D27" i="243" s="1"/>
  <c r="C23" i="243"/>
  <c r="C27" i="243" s="1"/>
  <c r="B23" i="243"/>
  <c r="B27" i="243" s="1"/>
  <c r="M20" i="243"/>
  <c r="L20" i="243"/>
  <c r="K20" i="243"/>
  <c r="J20" i="243"/>
  <c r="I20" i="243"/>
  <c r="H20" i="243"/>
  <c r="H48" i="243" s="1"/>
  <c r="G20" i="243"/>
  <c r="F20" i="243"/>
  <c r="E20" i="243"/>
  <c r="D20" i="243"/>
  <c r="C20" i="243"/>
  <c r="B20" i="243"/>
  <c r="N19" i="243"/>
  <c r="N17" i="243"/>
  <c r="N16" i="243"/>
  <c r="N11" i="243"/>
  <c r="M9" i="243"/>
  <c r="M13" i="243" s="1"/>
  <c r="L9" i="243"/>
  <c r="L13" i="243" s="1"/>
  <c r="K9" i="243"/>
  <c r="K13" i="243" s="1"/>
  <c r="J9" i="243"/>
  <c r="J13" i="243" s="1"/>
  <c r="I9" i="243"/>
  <c r="I13" i="243" s="1"/>
  <c r="H9" i="243"/>
  <c r="H13" i="243" s="1"/>
  <c r="G9" i="243"/>
  <c r="G13" i="243" s="1"/>
  <c r="F9" i="243"/>
  <c r="F13" i="243" s="1"/>
  <c r="E9" i="243"/>
  <c r="E13" i="243" s="1"/>
  <c r="D9" i="243"/>
  <c r="D13" i="243" s="1"/>
  <c r="C9" i="243"/>
  <c r="C13" i="243" s="1"/>
  <c r="B9" i="243"/>
  <c r="B13" i="243" s="1"/>
  <c r="N8" i="243"/>
  <c r="N7" i="243"/>
  <c r="N6" i="243"/>
  <c r="N5" i="243"/>
  <c r="N4" i="243"/>
  <c r="I27" i="243" l="1"/>
  <c r="N34" i="243"/>
  <c r="N50" i="245"/>
  <c r="O50" i="245" s="1"/>
  <c r="B66" i="245"/>
  <c r="C66" i="245" s="1"/>
  <c r="L61" i="244"/>
  <c r="L62" i="244" s="1"/>
  <c r="L72" i="244" s="1"/>
  <c r="G50" i="244"/>
  <c r="M50" i="244"/>
  <c r="D50" i="244"/>
  <c r="B61" i="244"/>
  <c r="B62" i="244" s="1"/>
  <c r="B72" i="244" s="1"/>
  <c r="E50" i="244"/>
  <c r="K61" i="244"/>
  <c r="K62" i="244" s="1"/>
  <c r="K72" i="244" s="1"/>
  <c r="F50" i="244"/>
  <c r="J50" i="244"/>
  <c r="C50" i="244"/>
  <c r="H61" i="244"/>
  <c r="H62" i="244" s="1"/>
  <c r="H72" i="244" s="1"/>
  <c r="N48" i="244"/>
  <c r="N61" i="244" s="1"/>
  <c r="N62" i="244" s="1"/>
  <c r="I50" i="244"/>
  <c r="N27" i="244"/>
  <c r="N28" i="244" s="1"/>
  <c r="L48" i="243"/>
  <c r="L28" i="243"/>
  <c r="H27" i="243"/>
  <c r="D48" i="243"/>
  <c r="D50" i="243" s="1"/>
  <c r="D28" i="243"/>
  <c r="C48" i="243"/>
  <c r="C50" i="243" s="1"/>
  <c r="E48" i="243"/>
  <c r="E61" i="243" s="1"/>
  <c r="B28" i="243"/>
  <c r="C28" i="243"/>
  <c r="J48" i="243"/>
  <c r="J50" i="243" s="1"/>
  <c r="N9" i="243"/>
  <c r="N13" i="243" s="1"/>
  <c r="N24" i="243"/>
  <c r="N25" i="243"/>
  <c r="N26" i="243"/>
  <c r="N23" i="243"/>
  <c r="E27" i="243"/>
  <c r="E28" i="243" s="1"/>
  <c r="N58" i="243"/>
  <c r="F48" i="243"/>
  <c r="F61" i="243" s="1"/>
  <c r="F62" i="243" s="1"/>
  <c r="F72" i="243" s="1"/>
  <c r="F27" i="243"/>
  <c r="F28" i="243" s="1"/>
  <c r="G48" i="243"/>
  <c r="G61" i="243" s="1"/>
  <c r="G62" i="243" s="1"/>
  <c r="G72" i="243" s="1"/>
  <c r="G28" i="243"/>
  <c r="H28" i="243"/>
  <c r="I48" i="243"/>
  <c r="I50" i="243" s="1"/>
  <c r="I28" i="243"/>
  <c r="J28" i="243"/>
  <c r="N20" i="243"/>
  <c r="K48" i="243"/>
  <c r="K61" i="243" s="1"/>
  <c r="K62" i="243" s="1"/>
  <c r="K72" i="243" s="1"/>
  <c r="K28" i="243"/>
  <c r="C68" i="243"/>
  <c r="D68" i="243" s="1"/>
  <c r="E68" i="243" s="1"/>
  <c r="F68" i="243" s="1"/>
  <c r="G68" i="243" s="1"/>
  <c r="H68" i="243" s="1"/>
  <c r="I68" i="243" s="1"/>
  <c r="J68" i="243" s="1"/>
  <c r="K68" i="243" s="1"/>
  <c r="L68" i="243" s="1"/>
  <c r="M68" i="243" s="1"/>
  <c r="M48" i="243"/>
  <c r="M50" i="243" s="1"/>
  <c r="M28" i="243"/>
  <c r="H61" i="243"/>
  <c r="H62" i="243" s="1"/>
  <c r="H72" i="243" s="1"/>
  <c r="B42" i="243"/>
  <c r="B48" i="243" s="1"/>
  <c r="B61" i="243" s="1"/>
  <c r="B62" i="243" s="1"/>
  <c r="N38" i="243"/>
  <c r="N42" i="243" s="1"/>
  <c r="L50" i="243"/>
  <c r="L61" i="243"/>
  <c r="L62" i="243" s="1"/>
  <c r="L72" i="243" s="1"/>
  <c r="E50" i="243"/>
  <c r="E62" i="243"/>
  <c r="E72" i="243" s="1"/>
  <c r="C61" i="243"/>
  <c r="C62" i="243" s="1"/>
  <c r="C72" i="243" s="1"/>
  <c r="G50" i="243"/>
  <c r="D61" i="243"/>
  <c r="D62" i="243" s="1"/>
  <c r="D72" i="243" s="1"/>
  <c r="H50" i="243"/>
  <c r="N73" i="242"/>
  <c r="B68" i="242"/>
  <c r="C68" i="242" s="1"/>
  <c r="D68" i="242" s="1"/>
  <c r="E68" i="242" s="1"/>
  <c r="F68" i="242" s="1"/>
  <c r="G68" i="242" s="1"/>
  <c r="H68" i="242" s="1"/>
  <c r="I68" i="242" s="1"/>
  <c r="J68" i="242" s="1"/>
  <c r="K68" i="242" s="1"/>
  <c r="L68" i="242" s="1"/>
  <c r="M68" i="242" s="1"/>
  <c r="M58" i="242"/>
  <c r="L58" i="242"/>
  <c r="K58" i="242"/>
  <c r="J58" i="242"/>
  <c r="I58" i="242"/>
  <c r="H58" i="242"/>
  <c r="G58" i="242"/>
  <c r="F58" i="242"/>
  <c r="E58" i="242"/>
  <c r="D58" i="242"/>
  <c r="C58" i="242"/>
  <c r="B58" i="242"/>
  <c r="N57" i="242"/>
  <c r="N56" i="242"/>
  <c r="N55" i="242"/>
  <c r="N54" i="242"/>
  <c r="N53" i="242"/>
  <c r="M46" i="242"/>
  <c r="L46" i="242"/>
  <c r="K46" i="242"/>
  <c r="J46" i="242"/>
  <c r="I46" i="242"/>
  <c r="H46" i="242"/>
  <c r="G46" i="242"/>
  <c r="F46" i="242"/>
  <c r="E46" i="242"/>
  <c r="D46" i="242"/>
  <c r="C46" i="242"/>
  <c r="B46" i="242"/>
  <c r="N45" i="242"/>
  <c r="N44" i="242"/>
  <c r="N41" i="242"/>
  <c r="N40" i="242"/>
  <c r="N39" i="242"/>
  <c r="N37" i="242"/>
  <c r="M34" i="242"/>
  <c r="M38" i="242" s="1"/>
  <c r="M42" i="242" s="1"/>
  <c r="L34" i="242"/>
  <c r="L38" i="242" s="1"/>
  <c r="L42" i="242" s="1"/>
  <c r="K34" i="242"/>
  <c r="K38" i="242" s="1"/>
  <c r="K42" i="242" s="1"/>
  <c r="J34" i="242"/>
  <c r="J38" i="242" s="1"/>
  <c r="J42" i="242" s="1"/>
  <c r="I34" i="242"/>
  <c r="I38" i="242" s="1"/>
  <c r="I42" i="242" s="1"/>
  <c r="H34" i="242"/>
  <c r="H38" i="242" s="1"/>
  <c r="H42" i="242" s="1"/>
  <c r="G34" i="242"/>
  <c r="G38" i="242" s="1"/>
  <c r="G42" i="242" s="1"/>
  <c r="F34" i="242"/>
  <c r="F38" i="242" s="1"/>
  <c r="F42" i="242" s="1"/>
  <c r="E34" i="242"/>
  <c r="E38" i="242" s="1"/>
  <c r="E42" i="242" s="1"/>
  <c r="D34" i="242"/>
  <c r="D38" i="242" s="1"/>
  <c r="D42" i="242" s="1"/>
  <c r="C34" i="242"/>
  <c r="C38" i="242" s="1"/>
  <c r="C42" i="242" s="1"/>
  <c r="B34" i="242"/>
  <c r="B38" i="242" s="1"/>
  <c r="N33" i="242"/>
  <c r="N32" i="242"/>
  <c r="N31" i="242"/>
  <c r="N30" i="242"/>
  <c r="M26" i="242"/>
  <c r="L26" i="242"/>
  <c r="K26" i="242"/>
  <c r="J26" i="242"/>
  <c r="I26" i="242"/>
  <c r="H26" i="242"/>
  <c r="G26" i="242"/>
  <c r="F26" i="242"/>
  <c r="E26" i="242"/>
  <c r="D26" i="242"/>
  <c r="C26" i="242"/>
  <c r="B26" i="242"/>
  <c r="M25" i="242"/>
  <c r="L25" i="242"/>
  <c r="K25" i="242"/>
  <c r="J25" i="242"/>
  <c r="I25" i="242"/>
  <c r="H25" i="242"/>
  <c r="G25" i="242"/>
  <c r="F25" i="242"/>
  <c r="E25" i="242"/>
  <c r="D25" i="242"/>
  <c r="C25" i="242"/>
  <c r="B25" i="242"/>
  <c r="M24" i="242"/>
  <c r="L24" i="242"/>
  <c r="K24" i="242"/>
  <c r="J24" i="242"/>
  <c r="I24" i="242"/>
  <c r="H24" i="242"/>
  <c r="G24" i="242"/>
  <c r="F24" i="242"/>
  <c r="E24" i="242"/>
  <c r="D24" i="242"/>
  <c r="C24" i="242"/>
  <c r="B24" i="242"/>
  <c r="M23" i="242"/>
  <c r="L23" i="242"/>
  <c r="L27" i="242" s="1"/>
  <c r="K23" i="242"/>
  <c r="K27" i="242" s="1"/>
  <c r="J23" i="242"/>
  <c r="I23" i="242"/>
  <c r="H23" i="242"/>
  <c r="H27" i="242" s="1"/>
  <c r="G23" i="242"/>
  <c r="F23" i="242"/>
  <c r="F27" i="242" s="1"/>
  <c r="E23" i="242"/>
  <c r="D23" i="242"/>
  <c r="C23" i="242"/>
  <c r="C27" i="242" s="1"/>
  <c r="B23" i="242"/>
  <c r="M20" i="242"/>
  <c r="L20" i="242"/>
  <c r="K20" i="242"/>
  <c r="J20" i="242"/>
  <c r="I20" i="242"/>
  <c r="H20" i="242"/>
  <c r="G20" i="242"/>
  <c r="F20" i="242"/>
  <c r="E20" i="242"/>
  <c r="D20" i="242"/>
  <c r="C20" i="242"/>
  <c r="B20" i="242"/>
  <c r="N19" i="242"/>
  <c r="N17" i="242"/>
  <c r="N16" i="242"/>
  <c r="N11" i="242"/>
  <c r="M9" i="242"/>
  <c r="M13" i="242" s="1"/>
  <c r="L9" i="242"/>
  <c r="L13" i="242" s="1"/>
  <c r="K9" i="242"/>
  <c r="K13" i="242" s="1"/>
  <c r="J9" i="242"/>
  <c r="J13" i="242" s="1"/>
  <c r="I9" i="242"/>
  <c r="I13" i="242" s="1"/>
  <c r="H9" i="242"/>
  <c r="H13" i="242" s="1"/>
  <c r="G9" i="242"/>
  <c r="G13" i="242" s="1"/>
  <c r="F9" i="242"/>
  <c r="F13" i="242" s="1"/>
  <c r="E9" i="242"/>
  <c r="E13" i="242" s="1"/>
  <c r="D9" i="242"/>
  <c r="D13" i="242" s="1"/>
  <c r="C9" i="242"/>
  <c r="C13" i="242" s="1"/>
  <c r="B9" i="242"/>
  <c r="B13" i="242" s="1"/>
  <c r="N8" i="242"/>
  <c r="N7" i="242"/>
  <c r="N6" i="242"/>
  <c r="N5" i="242"/>
  <c r="N4" i="242"/>
  <c r="E27" i="242" l="1"/>
  <c r="K50" i="243"/>
  <c r="B76" i="245"/>
  <c r="B67" i="245"/>
  <c r="B77" i="245" s="1"/>
  <c r="C76" i="245"/>
  <c r="D66" i="245"/>
  <c r="C67" i="245"/>
  <c r="C77" i="245" s="1"/>
  <c r="B63" i="244"/>
  <c r="C63" i="244" s="1"/>
  <c r="N50" i="244"/>
  <c r="M61" i="243"/>
  <c r="M62" i="243" s="1"/>
  <c r="M72" i="243" s="1"/>
  <c r="I61" i="243"/>
  <c r="I62" i="243" s="1"/>
  <c r="I72" i="243" s="1"/>
  <c r="F50" i="243"/>
  <c r="N27" i="243"/>
  <c r="N28" i="243" s="1"/>
  <c r="N48" i="243"/>
  <c r="N61" i="243" s="1"/>
  <c r="N62" i="243" s="1"/>
  <c r="J61" i="243"/>
  <c r="J62" i="243" s="1"/>
  <c r="J72" i="243" s="1"/>
  <c r="B72" i="243"/>
  <c r="B63" i="243"/>
  <c r="B50" i="243"/>
  <c r="J27" i="242"/>
  <c r="J28" i="242" s="1"/>
  <c r="C48" i="242"/>
  <c r="C61" i="242" s="1"/>
  <c r="C62" i="242" s="1"/>
  <c r="C72" i="242" s="1"/>
  <c r="C28" i="242"/>
  <c r="N34" i="242"/>
  <c r="L28" i="242"/>
  <c r="I27" i="242"/>
  <c r="I28" i="242" s="1"/>
  <c r="N46" i="242"/>
  <c r="D27" i="242"/>
  <c r="D28" i="242" s="1"/>
  <c r="B69" i="242"/>
  <c r="C69" i="242" s="1"/>
  <c r="D69" i="242" s="1"/>
  <c r="E69" i="242" s="1"/>
  <c r="F69" i="242" s="1"/>
  <c r="G69" i="242" s="1"/>
  <c r="H69" i="242" s="1"/>
  <c r="I69" i="242" s="1"/>
  <c r="J69" i="242" s="1"/>
  <c r="K69" i="242" s="1"/>
  <c r="L69" i="242" s="1"/>
  <c r="M69" i="242" s="1"/>
  <c r="F48" i="242"/>
  <c r="F61" i="242" s="1"/>
  <c r="F62" i="242" s="1"/>
  <c r="F72" i="242" s="1"/>
  <c r="N23" i="242"/>
  <c r="G27" i="242"/>
  <c r="G28" i="242" s="1"/>
  <c r="H48" i="242"/>
  <c r="H50" i="242" s="1"/>
  <c r="H28" i="242"/>
  <c r="I48" i="242"/>
  <c r="I50" i="242" s="1"/>
  <c r="N9" i="242"/>
  <c r="N13" i="242" s="1"/>
  <c r="N20" i="242"/>
  <c r="K28" i="242"/>
  <c r="M27" i="242"/>
  <c r="M28" i="242" s="1"/>
  <c r="N58" i="242"/>
  <c r="B27" i="242"/>
  <c r="B28" i="242" s="1"/>
  <c r="N25" i="242"/>
  <c r="N26" i="242"/>
  <c r="F28" i="242"/>
  <c r="J48" i="242"/>
  <c r="J61" i="242" s="1"/>
  <c r="D48" i="242"/>
  <c r="D61" i="242" s="1"/>
  <c r="D62" i="242" s="1"/>
  <c r="D72" i="242" s="1"/>
  <c r="E48" i="242"/>
  <c r="E61" i="242" s="1"/>
  <c r="E62" i="242" s="1"/>
  <c r="E72" i="242" s="1"/>
  <c r="E28" i="242"/>
  <c r="B42" i="242"/>
  <c r="B48" i="242" s="1"/>
  <c r="B50" i="242" s="1"/>
  <c r="N38" i="242"/>
  <c r="N42" i="242" s="1"/>
  <c r="J62" i="242"/>
  <c r="J72" i="242" s="1"/>
  <c r="K48" i="242"/>
  <c r="K61" i="242" s="1"/>
  <c r="K62" i="242" s="1"/>
  <c r="K72" i="242" s="1"/>
  <c r="L48" i="242"/>
  <c r="L50" i="242" s="1"/>
  <c r="M48" i="242"/>
  <c r="C50" i="242"/>
  <c r="N24" i="242"/>
  <c r="G48" i="242"/>
  <c r="G61" i="242" s="1"/>
  <c r="G62" i="242" s="1"/>
  <c r="G72" i="242" s="1"/>
  <c r="H24" i="241"/>
  <c r="H23" i="241"/>
  <c r="H61" i="242" l="1"/>
  <c r="H62" i="242" s="1"/>
  <c r="H72" i="242" s="1"/>
  <c r="J50" i="242"/>
  <c r="N50" i="243"/>
  <c r="D76" i="245"/>
  <c r="E66" i="245"/>
  <c r="D67" i="245"/>
  <c r="D77" i="245" s="1"/>
  <c r="B73" i="244"/>
  <c r="B64" i="244"/>
  <c r="B74" i="244" s="1"/>
  <c r="D63" i="244"/>
  <c r="C73" i="244"/>
  <c r="C64" i="244"/>
  <c r="C74" i="244" s="1"/>
  <c r="B73" i="243"/>
  <c r="B64" i="243"/>
  <c r="B74" i="243" s="1"/>
  <c r="C63" i="243"/>
  <c r="N27" i="242"/>
  <c r="N28" i="242" s="1"/>
  <c r="F50" i="242"/>
  <c r="D50" i="242"/>
  <c r="E50" i="242"/>
  <c r="I61" i="242"/>
  <c r="I62" i="242" s="1"/>
  <c r="I72" i="242" s="1"/>
  <c r="N48" i="242"/>
  <c r="N61" i="242" s="1"/>
  <c r="N62" i="242" s="1"/>
  <c r="G50" i="242"/>
  <c r="K50" i="242"/>
  <c r="L61" i="242"/>
  <c r="L62" i="242" s="1"/>
  <c r="L72" i="242" s="1"/>
  <c r="M50" i="242"/>
  <c r="M61" i="242"/>
  <c r="M62" i="242" s="1"/>
  <c r="M72" i="242" s="1"/>
  <c r="B61" i="242"/>
  <c r="B62" i="242" s="1"/>
  <c r="N73" i="241"/>
  <c r="B68" i="241"/>
  <c r="B69" i="241" s="1"/>
  <c r="C69" i="241" s="1"/>
  <c r="D69" i="241" s="1"/>
  <c r="E69" i="241" s="1"/>
  <c r="F69" i="241" s="1"/>
  <c r="G69" i="241" s="1"/>
  <c r="H69" i="241" s="1"/>
  <c r="I69" i="241" s="1"/>
  <c r="J69" i="241" s="1"/>
  <c r="K69" i="241" s="1"/>
  <c r="L69" i="241" s="1"/>
  <c r="M69" i="241" s="1"/>
  <c r="M58" i="241"/>
  <c r="L58" i="241"/>
  <c r="K58" i="241"/>
  <c r="J58" i="241"/>
  <c r="I58" i="241"/>
  <c r="H58" i="241"/>
  <c r="G58" i="241"/>
  <c r="F58" i="241"/>
  <c r="E58" i="241"/>
  <c r="D58" i="241"/>
  <c r="C58" i="241"/>
  <c r="B58" i="241"/>
  <c r="N57" i="241"/>
  <c r="N56" i="241"/>
  <c r="N55" i="241"/>
  <c r="N54" i="241"/>
  <c r="N53" i="241"/>
  <c r="M46" i="241"/>
  <c r="L46" i="241"/>
  <c r="K46" i="241"/>
  <c r="J46" i="241"/>
  <c r="I46" i="241"/>
  <c r="H46" i="241"/>
  <c r="G46" i="241"/>
  <c r="F46" i="241"/>
  <c r="E46" i="241"/>
  <c r="D46" i="241"/>
  <c r="C46" i="241"/>
  <c r="B46" i="241"/>
  <c r="N45" i="241"/>
  <c r="N44" i="241"/>
  <c r="N41" i="241"/>
  <c r="N40" i="241"/>
  <c r="N39" i="241"/>
  <c r="N37" i="241"/>
  <c r="M34" i="241"/>
  <c r="M38" i="241" s="1"/>
  <c r="M42" i="241" s="1"/>
  <c r="L34" i="241"/>
  <c r="L38" i="241" s="1"/>
  <c r="L42" i="241" s="1"/>
  <c r="K34" i="241"/>
  <c r="K38" i="241" s="1"/>
  <c r="K42" i="241" s="1"/>
  <c r="J34" i="241"/>
  <c r="J38" i="241" s="1"/>
  <c r="J42" i="241" s="1"/>
  <c r="I34" i="241"/>
  <c r="I38" i="241" s="1"/>
  <c r="I42" i="241" s="1"/>
  <c r="H34" i="241"/>
  <c r="H38" i="241" s="1"/>
  <c r="H42" i="241" s="1"/>
  <c r="G34" i="241"/>
  <c r="G38" i="241" s="1"/>
  <c r="G42" i="241" s="1"/>
  <c r="F34" i="241"/>
  <c r="F38" i="241" s="1"/>
  <c r="F42" i="241" s="1"/>
  <c r="E34" i="241"/>
  <c r="E38" i="241" s="1"/>
  <c r="E42" i="241" s="1"/>
  <c r="D34" i="241"/>
  <c r="D38" i="241" s="1"/>
  <c r="D42" i="241" s="1"/>
  <c r="C34" i="241"/>
  <c r="C38" i="241" s="1"/>
  <c r="C42" i="241" s="1"/>
  <c r="B34" i="241"/>
  <c r="B38" i="241" s="1"/>
  <c r="N33" i="241"/>
  <c r="N32" i="241"/>
  <c r="N31" i="241"/>
  <c r="N30" i="241"/>
  <c r="M26" i="241"/>
  <c r="L26" i="241"/>
  <c r="K26" i="241"/>
  <c r="J26" i="241"/>
  <c r="I26" i="241"/>
  <c r="H26" i="241"/>
  <c r="G26" i="241"/>
  <c r="F26" i="241"/>
  <c r="E26" i="241"/>
  <c r="D26" i="241"/>
  <c r="C26" i="241"/>
  <c r="B26" i="241"/>
  <c r="M25" i="241"/>
  <c r="L25" i="241"/>
  <c r="K25" i="241"/>
  <c r="J25" i="241"/>
  <c r="I25" i="241"/>
  <c r="H25" i="241"/>
  <c r="H27" i="241" s="1"/>
  <c r="G25" i="241"/>
  <c r="F25" i="241"/>
  <c r="E25" i="241"/>
  <c r="D25" i="241"/>
  <c r="C25" i="241"/>
  <c r="B25" i="241"/>
  <c r="M24" i="241"/>
  <c r="L24" i="241"/>
  <c r="K24" i="241"/>
  <c r="J24" i="241"/>
  <c r="I24" i="241"/>
  <c r="G24" i="241"/>
  <c r="F24" i="241"/>
  <c r="E24" i="241"/>
  <c r="D24" i="241"/>
  <c r="C24" i="241"/>
  <c r="B24" i="241"/>
  <c r="M23" i="241"/>
  <c r="L23" i="241"/>
  <c r="L27" i="241" s="1"/>
  <c r="K23" i="241"/>
  <c r="J23" i="241"/>
  <c r="I23" i="241"/>
  <c r="G23" i="241"/>
  <c r="F23" i="241"/>
  <c r="E23" i="241"/>
  <c r="D23" i="241"/>
  <c r="C23" i="241"/>
  <c r="B23" i="241"/>
  <c r="M20" i="241"/>
  <c r="L20" i="241"/>
  <c r="K20" i="241"/>
  <c r="J20" i="241"/>
  <c r="I20" i="241"/>
  <c r="H20" i="241"/>
  <c r="G20" i="241"/>
  <c r="F20" i="241"/>
  <c r="E20" i="241"/>
  <c r="D20" i="241"/>
  <c r="C20" i="241"/>
  <c r="B20" i="241"/>
  <c r="N19" i="241"/>
  <c r="N17" i="241"/>
  <c r="N16" i="241"/>
  <c r="N20" i="241" s="1"/>
  <c r="N11" i="241"/>
  <c r="M9" i="241"/>
  <c r="M13" i="241" s="1"/>
  <c r="L9" i="241"/>
  <c r="L13" i="241" s="1"/>
  <c r="K9" i="241"/>
  <c r="K13" i="241" s="1"/>
  <c r="J9" i="241"/>
  <c r="J13" i="241" s="1"/>
  <c r="I9" i="241"/>
  <c r="I13" i="241" s="1"/>
  <c r="H9" i="241"/>
  <c r="H13" i="241" s="1"/>
  <c r="G9" i="241"/>
  <c r="G13" i="241" s="1"/>
  <c r="F9" i="241"/>
  <c r="F13" i="241" s="1"/>
  <c r="E9" i="241"/>
  <c r="E13" i="241" s="1"/>
  <c r="D9" i="241"/>
  <c r="D13" i="241" s="1"/>
  <c r="C9" i="241"/>
  <c r="C13" i="241" s="1"/>
  <c r="B9" i="241"/>
  <c r="B13" i="241" s="1"/>
  <c r="N8" i="241"/>
  <c r="N7" i="241"/>
  <c r="N6" i="241"/>
  <c r="N5" i="241"/>
  <c r="N4" i="241"/>
  <c r="D27" i="241" l="1"/>
  <c r="N46" i="241"/>
  <c r="F66" i="245"/>
  <c r="E76" i="245"/>
  <c r="E67" i="245"/>
  <c r="E77" i="245" s="1"/>
  <c r="E63" i="244"/>
  <c r="D73" i="244"/>
  <c r="D64" i="244"/>
  <c r="D74" i="244" s="1"/>
  <c r="D63" i="243"/>
  <c r="C73" i="243"/>
  <c r="C64" i="243"/>
  <c r="C74" i="243" s="1"/>
  <c r="N50" i="242"/>
  <c r="B72" i="242"/>
  <c r="B63" i="242"/>
  <c r="L48" i="241"/>
  <c r="L61" i="241" s="1"/>
  <c r="L62" i="241" s="1"/>
  <c r="L72" i="241" s="1"/>
  <c r="M27" i="241"/>
  <c r="M28" i="241" s="1"/>
  <c r="L28" i="241"/>
  <c r="K27" i="241"/>
  <c r="K28" i="241" s="1"/>
  <c r="J27" i="241"/>
  <c r="J28" i="241" s="1"/>
  <c r="I27" i="241"/>
  <c r="I28" i="241" s="1"/>
  <c r="N25" i="241"/>
  <c r="N26" i="241"/>
  <c r="B27" i="241"/>
  <c r="B28" i="241" s="1"/>
  <c r="N24" i="241"/>
  <c r="C48" i="241"/>
  <c r="C61" i="241" s="1"/>
  <c r="C62" i="241" s="1"/>
  <c r="C72" i="241" s="1"/>
  <c r="K48" i="241"/>
  <c r="K61" i="241" s="1"/>
  <c r="K62" i="241" s="1"/>
  <c r="K72" i="241" s="1"/>
  <c r="E48" i="241"/>
  <c r="E50" i="241" s="1"/>
  <c r="N9" i="241"/>
  <c r="N13" i="241" s="1"/>
  <c r="G27" i="241"/>
  <c r="G28" i="241" s="1"/>
  <c r="C27" i="241"/>
  <c r="C28" i="241" s="1"/>
  <c r="D48" i="241"/>
  <c r="D50" i="241" s="1"/>
  <c r="D28" i="241"/>
  <c r="N34" i="241"/>
  <c r="E27" i="241"/>
  <c r="E28" i="241" s="1"/>
  <c r="F27" i="241"/>
  <c r="F28" i="241" s="1"/>
  <c r="M48" i="241"/>
  <c r="M61" i="241" s="1"/>
  <c r="M62" i="241" s="1"/>
  <c r="M72" i="241" s="1"/>
  <c r="N58" i="241"/>
  <c r="G48" i="241"/>
  <c r="G61" i="241" s="1"/>
  <c r="G62" i="241" s="1"/>
  <c r="G72" i="241" s="1"/>
  <c r="H28" i="241"/>
  <c r="I48" i="241"/>
  <c r="I61" i="241" s="1"/>
  <c r="I62" i="241" s="1"/>
  <c r="I72" i="241" s="1"/>
  <c r="C68" i="241"/>
  <c r="D68" i="241" s="1"/>
  <c r="E68" i="241" s="1"/>
  <c r="F68" i="241" s="1"/>
  <c r="G68" i="241" s="1"/>
  <c r="H68" i="241" s="1"/>
  <c r="I68" i="241" s="1"/>
  <c r="J68" i="241" s="1"/>
  <c r="K68" i="241" s="1"/>
  <c r="L68" i="241" s="1"/>
  <c r="M68" i="241" s="1"/>
  <c r="F48" i="241"/>
  <c r="F61" i="241" s="1"/>
  <c r="F62" i="241" s="1"/>
  <c r="F72" i="241" s="1"/>
  <c r="B42" i="241"/>
  <c r="B48" i="241" s="1"/>
  <c r="B61" i="241" s="1"/>
  <c r="B62" i="241" s="1"/>
  <c r="N38" i="241"/>
  <c r="N42" i="241" s="1"/>
  <c r="H48" i="241"/>
  <c r="H61" i="241" s="1"/>
  <c r="H62" i="241" s="1"/>
  <c r="H72" i="241" s="1"/>
  <c r="J48" i="241"/>
  <c r="J50" i="241" s="1"/>
  <c r="N23" i="241"/>
  <c r="G66" i="245" l="1"/>
  <c r="F76" i="245"/>
  <c r="F67" i="245"/>
  <c r="F77" i="245" s="1"/>
  <c r="F63" i="244"/>
  <c r="E73" i="244"/>
  <c r="E64" i="244"/>
  <c r="E74" i="244" s="1"/>
  <c r="D64" i="243"/>
  <c r="D74" i="243" s="1"/>
  <c r="D73" i="243"/>
  <c r="E63" i="243"/>
  <c r="B73" i="242"/>
  <c r="B64" i="242"/>
  <c r="B74" i="242" s="1"/>
  <c r="C63" i="242"/>
  <c r="L50" i="241"/>
  <c r="J61" i="241"/>
  <c r="J62" i="241" s="1"/>
  <c r="J72" i="241" s="1"/>
  <c r="N27" i="241"/>
  <c r="N28" i="241" s="1"/>
  <c r="C50" i="241"/>
  <c r="M50" i="241"/>
  <c r="K50" i="241"/>
  <c r="E61" i="241"/>
  <c r="E62" i="241" s="1"/>
  <c r="E72" i="241" s="1"/>
  <c r="H50" i="241"/>
  <c r="I50" i="241"/>
  <c r="G50" i="241"/>
  <c r="D61" i="241"/>
  <c r="D62" i="241" s="1"/>
  <c r="D72" i="241" s="1"/>
  <c r="N48" i="241"/>
  <c r="N61" i="241" s="1"/>
  <c r="N62" i="241" s="1"/>
  <c r="B72" i="241"/>
  <c r="B63" i="241"/>
  <c r="B50" i="241"/>
  <c r="F50" i="241"/>
  <c r="N73" i="240"/>
  <c r="B68" i="240"/>
  <c r="B69" i="240" s="1"/>
  <c r="C69" i="240" s="1"/>
  <c r="D69" i="240" s="1"/>
  <c r="E69" i="240" s="1"/>
  <c r="F69" i="240" s="1"/>
  <c r="G69" i="240" s="1"/>
  <c r="H69" i="240" s="1"/>
  <c r="I69" i="240" s="1"/>
  <c r="J69" i="240" s="1"/>
  <c r="K69" i="240" s="1"/>
  <c r="L69" i="240" s="1"/>
  <c r="M69" i="240" s="1"/>
  <c r="M58" i="240"/>
  <c r="L58" i="240"/>
  <c r="K58" i="240"/>
  <c r="J58" i="240"/>
  <c r="I58" i="240"/>
  <c r="H58" i="240"/>
  <c r="G58" i="240"/>
  <c r="F58" i="240"/>
  <c r="E58" i="240"/>
  <c r="D58" i="240"/>
  <c r="C58" i="240"/>
  <c r="B58" i="240"/>
  <c r="N57" i="240"/>
  <c r="N56" i="240"/>
  <c r="N55" i="240"/>
  <c r="N54" i="240"/>
  <c r="N53" i="240"/>
  <c r="M46" i="240"/>
  <c r="L46" i="240"/>
  <c r="K46" i="240"/>
  <c r="J46" i="240"/>
  <c r="I46" i="240"/>
  <c r="H46" i="240"/>
  <c r="G46" i="240"/>
  <c r="F46" i="240"/>
  <c r="E46" i="240"/>
  <c r="D46" i="240"/>
  <c r="C46" i="240"/>
  <c r="B46" i="240"/>
  <c r="N45" i="240"/>
  <c r="N44" i="240"/>
  <c r="N41" i="240"/>
  <c r="N40" i="240"/>
  <c r="N39" i="240"/>
  <c r="N37" i="240"/>
  <c r="M34" i="240"/>
  <c r="M38" i="240" s="1"/>
  <c r="M42" i="240" s="1"/>
  <c r="L34" i="240"/>
  <c r="L38" i="240" s="1"/>
  <c r="L42" i="240" s="1"/>
  <c r="K34" i="240"/>
  <c r="K38" i="240" s="1"/>
  <c r="K42" i="240" s="1"/>
  <c r="J34" i="240"/>
  <c r="J38" i="240" s="1"/>
  <c r="J42" i="240" s="1"/>
  <c r="I34" i="240"/>
  <c r="I38" i="240" s="1"/>
  <c r="I42" i="240" s="1"/>
  <c r="H34" i="240"/>
  <c r="H38" i="240" s="1"/>
  <c r="H42" i="240" s="1"/>
  <c r="G34" i="240"/>
  <c r="G38" i="240" s="1"/>
  <c r="G42" i="240" s="1"/>
  <c r="F34" i="240"/>
  <c r="F38" i="240" s="1"/>
  <c r="F42" i="240" s="1"/>
  <c r="E34" i="240"/>
  <c r="E38" i="240" s="1"/>
  <c r="E42" i="240" s="1"/>
  <c r="D34" i="240"/>
  <c r="D38" i="240" s="1"/>
  <c r="D42" i="240" s="1"/>
  <c r="C34" i="240"/>
  <c r="C38" i="240" s="1"/>
  <c r="C42" i="240" s="1"/>
  <c r="B34" i="240"/>
  <c r="B38" i="240" s="1"/>
  <c r="B42" i="240" s="1"/>
  <c r="N33" i="240"/>
  <c r="N32" i="240"/>
  <c r="N31" i="240"/>
  <c r="N30" i="240"/>
  <c r="M26" i="240"/>
  <c r="L26" i="240"/>
  <c r="K26" i="240"/>
  <c r="J26" i="240"/>
  <c r="I26" i="240"/>
  <c r="H26" i="240"/>
  <c r="G26" i="240"/>
  <c r="F26" i="240"/>
  <c r="E26" i="240"/>
  <c r="D26" i="240"/>
  <c r="C26" i="240"/>
  <c r="B26" i="240"/>
  <c r="M25" i="240"/>
  <c r="L25" i="240"/>
  <c r="K25" i="240"/>
  <c r="J25" i="240"/>
  <c r="I25" i="240"/>
  <c r="H25" i="240"/>
  <c r="G25" i="240"/>
  <c r="F25" i="240"/>
  <c r="E25" i="240"/>
  <c r="D25" i="240"/>
  <c r="C25" i="240"/>
  <c r="B25" i="240"/>
  <c r="M24" i="240"/>
  <c r="L24" i="240"/>
  <c r="K24" i="240"/>
  <c r="J24" i="240"/>
  <c r="I24" i="240"/>
  <c r="H24" i="240"/>
  <c r="G24" i="240"/>
  <c r="F24" i="240"/>
  <c r="E24" i="240"/>
  <c r="D24" i="240"/>
  <c r="C24" i="240"/>
  <c r="B24" i="240"/>
  <c r="M23" i="240"/>
  <c r="L23" i="240"/>
  <c r="K23" i="240"/>
  <c r="J23" i="240"/>
  <c r="J27" i="240" s="1"/>
  <c r="I23" i="240"/>
  <c r="I27" i="240" s="1"/>
  <c r="I28" i="240" s="1"/>
  <c r="H23" i="240"/>
  <c r="H27" i="240" s="1"/>
  <c r="G23" i="240"/>
  <c r="F23" i="240"/>
  <c r="E23" i="240"/>
  <c r="D23" i="240"/>
  <c r="D27" i="240" s="1"/>
  <c r="C23" i="240"/>
  <c r="B23" i="240"/>
  <c r="B27" i="240" s="1"/>
  <c r="M20" i="240"/>
  <c r="L20" i="240"/>
  <c r="K20" i="240"/>
  <c r="J20" i="240"/>
  <c r="I20" i="240"/>
  <c r="H20" i="240"/>
  <c r="G20" i="240"/>
  <c r="F20" i="240"/>
  <c r="E20" i="240"/>
  <c r="D20" i="240"/>
  <c r="C20" i="240"/>
  <c r="B20" i="240"/>
  <c r="N19" i="240"/>
  <c r="N17" i="240"/>
  <c r="N16" i="240"/>
  <c r="N11" i="240"/>
  <c r="M9" i="240"/>
  <c r="M13" i="240" s="1"/>
  <c r="L9" i="240"/>
  <c r="L13" i="240" s="1"/>
  <c r="K9" i="240"/>
  <c r="K13" i="240" s="1"/>
  <c r="J9" i="240"/>
  <c r="J13" i="240" s="1"/>
  <c r="I9" i="240"/>
  <c r="I13" i="240" s="1"/>
  <c r="H9" i="240"/>
  <c r="H13" i="240" s="1"/>
  <c r="G9" i="240"/>
  <c r="G13" i="240" s="1"/>
  <c r="F9" i="240"/>
  <c r="F13" i="240" s="1"/>
  <c r="E9" i="240"/>
  <c r="E13" i="240" s="1"/>
  <c r="D9" i="240"/>
  <c r="D13" i="240" s="1"/>
  <c r="C9" i="240"/>
  <c r="C13" i="240" s="1"/>
  <c r="B9" i="240"/>
  <c r="B13" i="240" s="1"/>
  <c r="N8" i="240"/>
  <c r="N7" i="240"/>
  <c r="N6" i="240"/>
  <c r="N5" i="240"/>
  <c r="N4" i="240"/>
  <c r="C27" i="240" l="1"/>
  <c r="G76" i="245"/>
  <c r="H66" i="245"/>
  <c r="G67" i="245"/>
  <c r="G77" i="245" s="1"/>
  <c r="G63" i="244"/>
  <c r="F73" i="244"/>
  <c r="F64" i="244"/>
  <c r="F74" i="244" s="1"/>
  <c r="F63" i="243"/>
  <c r="E73" i="243"/>
  <c r="E64" i="243"/>
  <c r="E74" i="243" s="1"/>
  <c r="C73" i="242"/>
  <c r="C64" i="242"/>
  <c r="C74" i="242" s="1"/>
  <c r="D63" i="242"/>
  <c r="N50" i="241"/>
  <c r="B73" i="241"/>
  <c r="B64" i="241"/>
  <c r="B74" i="241" s="1"/>
  <c r="C63" i="241"/>
  <c r="B28" i="240"/>
  <c r="I48" i="240"/>
  <c r="I50" i="240" s="1"/>
  <c r="E48" i="240"/>
  <c r="E50" i="240" s="1"/>
  <c r="L48" i="240"/>
  <c r="L61" i="240" s="1"/>
  <c r="L62" i="240" s="1"/>
  <c r="L72" i="240" s="1"/>
  <c r="F27" i="240"/>
  <c r="F28" i="240" s="1"/>
  <c r="H28" i="240"/>
  <c r="N20" i="240"/>
  <c r="N46" i="240"/>
  <c r="N25" i="240"/>
  <c r="N26" i="240"/>
  <c r="E27" i="240"/>
  <c r="E28" i="240" s="1"/>
  <c r="G27" i="240"/>
  <c r="G28" i="240" s="1"/>
  <c r="N24" i="240"/>
  <c r="N9" i="240"/>
  <c r="N13" i="240" s="1"/>
  <c r="F48" i="240"/>
  <c r="F61" i="240" s="1"/>
  <c r="F62" i="240" s="1"/>
  <c r="F72" i="240" s="1"/>
  <c r="L27" i="240"/>
  <c r="L28" i="240" s="1"/>
  <c r="G48" i="240"/>
  <c r="G61" i="240" s="1"/>
  <c r="G62" i="240" s="1"/>
  <c r="G72" i="240" s="1"/>
  <c r="K27" i="240"/>
  <c r="K28" i="240" s="1"/>
  <c r="M27" i="240"/>
  <c r="M28" i="240" s="1"/>
  <c r="C48" i="240"/>
  <c r="C61" i="240" s="1"/>
  <c r="C62" i="240" s="1"/>
  <c r="C72" i="240" s="1"/>
  <c r="N34" i="240"/>
  <c r="B48" i="240"/>
  <c r="B61" i="240" s="1"/>
  <c r="B62" i="240" s="1"/>
  <c r="J28" i="240"/>
  <c r="C28" i="240"/>
  <c r="D48" i="240"/>
  <c r="D61" i="240" s="1"/>
  <c r="D62" i="240" s="1"/>
  <c r="D72" i="240" s="1"/>
  <c r="D28" i="240"/>
  <c r="K48" i="240"/>
  <c r="K50" i="240" s="1"/>
  <c r="N58" i="240"/>
  <c r="H48" i="240"/>
  <c r="H61" i="240" s="1"/>
  <c r="H62" i="240" s="1"/>
  <c r="H72" i="240" s="1"/>
  <c r="J48" i="240"/>
  <c r="J61" i="240" s="1"/>
  <c r="J62" i="240" s="1"/>
  <c r="J72" i="240" s="1"/>
  <c r="N38" i="240"/>
  <c r="N42" i="240" s="1"/>
  <c r="M48" i="240"/>
  <c r="M61" i="240" s="1"/>
  <c r="M62" i="240" s="1"/>
  <c r="M72" i="240" s="1"/>
  <c r="C68" i="240"/>
  <c r="D68" i="240" s="1"/>
  <c r="E68" i="240" s="1"/>
  <c r="F68" i="240" s="1"/>
  <c r="G68" i="240" s="1"/>
  <c r="H68" i="240" s="1"/>
  <c r="I68" i="240" s="1"/>
  <c r="J68" i="240" s="1"/>
  <c r="K68" i="240" s="1"/>
  <c r="L68" i="240" s="1"/>
  <c r="M68" i="240" s="1"/>
  <c r="N23" i="240"/>
  <c r="I66" i="245" l="1"/>
  <c r="H76" i="245"/>
  <c r="H67" i="245"/>
  <c r="H77" i="245" s="1"/>
  <c r="H63" i="244"/>
  <c r="G73" i="244"/>
  <c r="G64" i="244"/>
  <c r="G74" i="244" s="1"/>
  <c r="G63" i="243"/>
  <c r="F73" i="243"/>
  <c r="F64" i="243"/>
  <c r="F74" i="243" s="1"/>
  <c r="D73" i="242"/>
  <c r="D64" i="242"/>
  <c r="D74" i="242" s="1"/>
  <c r="E63" i="242"/>
  <c r="D63" i="241"/>
  <c r="C73" i="241"/>
  <c r="C64" i="241"/>
  <c r="C74" i="241" s="1"/>
  <c r="D50" i="240"/>
  <c r="I61" i="240"/>
  <c r="I62" i="240" s="1"/>
  <c r="I72" i="240" s="1"/>
  <c r="J50" i="240"/>
  <c r="E61" i="240"/>
  <c r="E62" i="240" s="1"/>
  <c r="E72" i="240" s="1"/>
  <c r="L50" i="240"/>
  <c r="N27" i="240"/>
  <c r="N28" i="240" s="1"/>
  <c r="M50" i="240"/>
  <c r="N48" i="240"/>
  <c r="N61" i="240" s="1"/>
  <c r="N62" i="240" s="1"/>
  <c r="C50" i="240"/>
  <c r="B50" i="240"/>
  <c r="H50" i="240"/>
  <c r="G50" i="240"/>
  <c r="K61" i="240"/>
  <c r="K62" i="240" s="1"/>
  <c r="K72" i="240" s="1"/>
  <c r="F50" i="240"/>
  <c r="B72" i="240"/>
  <c r="B63" i="240"/>
  <c r="J66" i="245" l="1"/>
  <c r="I76" i="245"/>
  <c r="I67" i="245"/>
  <c r="I77" i="245" s="1"/>
  <c r="I63" i="244"/>
  <c r="H73" i="244"/>
  <c r="H64" i="244"/>
  <c r="H74" i="244" s="1"/>
  <c r="H63" i="243"/>
  <c r="G73" i="243"/>
  <c r="G64" i="243"/>
  <c r="G74" i="243" s="1"/>
  <c r="F63" i="242"/>
  <c r="E73" i="242"/>
  <c r="E64" i="242"/>
  <c r="E74" i="242" s="1"/>
  <c r="D73" i="241"/>
  <c r="D64" i="241"/>
  <c r="D74" i="241" s="1"/>
  <c r="E63" i="241"/>
  <c r="N50" i="240"/>
  <c r="B73" i="240"/>
  <c r="B64" i="240"/>
  <c r="B74" i="240" s="1"/>
  <c r="C63" i="240"/>
  <c r="N73" i="239"/>
  <c r="B68" i="239"/>
  <c r="B69" i="239" s="1"/>
  <c r="M58" i="239"/>
  <c r="L58" i="239"/>
  <c r="K58" i="239"/>
  <c r="J58" i="239"/>
  <c r="I58" i="239"/>
  <c r="H58" i="239"/>
  <c r="G58" i="239"/>
  <c r="F58" i="239"/>
  <c r="E58" i="239"/>
  <c r="D58" i="239"/>
  <c r="C58" i="239"/>
  <c r="B58" i="239"/>
  <c r="N57" i="239"/>
  <c r="N56" i="239"/>
  <c r="N55" i="239"/>
  <c r="N54" i="239"/>
  <c r="N53" i="239"/>
  <c r="N46" i="239"/>
  <c r="M46" i="239"/>
  <c r="L46" i="239"/>
  <c r="K46" i="239"/>
  <c r="J46" i="239"/>
  <c r="I46" i="239"/>
  <c r="H46" i="239"/>
  <c r="G46" i="239"/>
  <c r="F46" i="239"/>
  <c r="E46" i="239"/>
  <c r="D46" i="239"/>
  <c r="C46" i="239"/>
  <c r="B46" i="239"/>
  <c r="N45" i="239"/>
  <c r="N44" i="239"/>
  <c r="N41" i="239"/>
  <c r="N40" i="239"/>
  <c r="N39" i="239"/>
  <c r="I38" i="239"/>
  <c r="I42" i="239" s="1"/>
  <c r="N37" i="239"/>
  <c r="M34" i="239"/>
  <c r="M38" i="239" s="1"/>
  <c r="M42" i="239" s="1"/>
  <c r="L34" i="239"/>
  <c r="L38" i="239" s="1"/>
  <c r="L42" i="239" s="1"/>
  <c r="K34" i="239"/>
  <c r="K38" i="239" s="1"/>
  <c r="K42" i="239" s="1"/>
  <c r="J34" i="239"/>
  <c r="J38" i="239" s="1"/>
  <c r="J42" i="239" s="1"/>
  <c r="I34" i="239"/>
  <c r="H34" i="239"/>
  <c r="H38" i="239" s="1"/>
  <c r="H42" i="239" s="1"/>
  <c r="G34" i="239"/>
  <c r="G38" i="239" s="1"/>
  <c r="G42" i="239" s="1"/>
  <c r="F34" i="239"/>
  <c r="F38" i="239" s="1"/>
  <c r="F42" i="239" s="1"/>
  <c r="E34" i="239"/>
  <c r="E38" i="239" s="1"/>
  <c r="E42" i="239" s="1"/>
  <c r="D34" i="239"/>
  <c r="D38" i="239" s="1"/>
  <c r="D42" i="239" s="1"/>
  <c r="D48" i="239" s="1"/>
  <c r="D61" i="239" s="1"/>
  <c r="C34" i="239"/>
  <c r="C38" i="239" s="1"/>
  <c r="C42" i="239" s="1"/>
  <c r="B34" i="239"/>
  <c r="B38" i="239" s="1"/>
  <c r="N33" i="239"/>
  <c r="N32" i="239"/>
  <c r="N31" i="239"/>
  <c r="N30" i="239"/>
  <c r="M26" i="239"/>
  <c r="L26" i="239"/>
  <c r="K26" i="239"/>
  <c r="J26" i="239"/>
  <c r="I26" i="239"/>
  <c r="H26" i="239"/>
  <c r="G26" i="239"/>
  <c r="F26" i="239"/>
  <c r="E26" i="239"/>
  <c r="D26" i="239"/>
  <c r="C26" i="239"/>
  <c r="B26" i="239"/>
  <c r="M25" i="239"/>
  <c r="L25" i="239"/>
  <c r="K25" i="239"/>
  <c r="J25" i="239"/>
  <c r="I25" i="239"/>
  <c r="H25" i="239"/>
  <c r="G25" i="239"/>
  <c r="F25" i="239"/>
  <c r="E25" i="239"/>
  <c r="D25" i="239"/>
  <c r="C25" i="239"/>
  <c r="B25" i="239"/>
  <c r="M24" i="239"/>
  <c r="L24" i="239"/>
  <c r="K24" i="239"/>
  <c r="J24" i="239"/>
  <c r="I24" i="239"/>
  <c r="H24" i="239"/>
  <c r="G24" i="239"/>
  <c r="F24" i="239"/>
  <c r="E24" i="239"/>
  <c r="D24" i="239"/>
  <c r="C24" i="239"/>
  <c r="B24" i="239"/>
  <c r="M23" i="239"/>
  <c r="L23" i="239"/>
  <c r="L27" i="239" s="1"/>
  <c r="K23" i="239"/>
  <c r="K27" i="239" s="1"/>
  <c r="J23" i="239"/>
  <c r="J27" i="239" s="1"/>
  <c r="I23" i="239"/>
  <c r="N23" i="239" s="1"/>
  <c r="H23" i="239"/>
  <c r="G23" i="239"/>
  <c r="F23" i="239"/>
  <c r="E23" i="239"/>
  <c r="E27" i="239" s="1"/>
  <c r="E28" i="239" s="1"/>
  <c r="D23" i="239"/>
  <c r="D27" i="239" s="1"/>
  <c r="C23" i="239"/>
  <c r="C27" i="239" s="1"/>
  <c r="B23" i="239"/>
  <c r="B27" i="239" s="1"/>
  <c r="M20" i="239"/>
  <c r="L20" i="239"/>
  <c r="K20" i="239"/>
  <c r="J20" i="239"/>
  <c r="I20" i="239"/>
  <c r="I48" i="239" s="1"/>
  <c r="H20" i="239"/>
  <c r="H48" i="239" s="1"/>
  <c r="G20" i="239"/>
  <c r="F20" i="239"/>
  <c r="E20" i="239"/>
  <c r="D20" i="239"/>
  <c r="C20" i="239"/>
  <c r="B20" i="239"/>
  <c r="N19" i="239"/>
  <c r="N17" i="239"/>
  <c r="N16" i="239"/>
  <c r="N20" i="239" s="1"/>
  <c r="C13" i="239"/>
  <c r="N11" i="239"/>
  <c r="M9" i="239"/>
  <c r="M13" i="239" s="1"/>
  <c r="L9" i="239"/>
  <c r="L13" i="239" s="1"/>
  <c r="K9" i="239"/>
  <c r="K13" i="239" s="1"/>
  <c r="J9" i="239"/>
  <c r="J13" i="239" s="1"/>
  <c r="I9" i="239"/>
  <c r="I13" i="239" s="1"/>
  <c r="H9" i="239"/>
  <c r="H13" i="239" s="1"/>
  <c r="G9" i="239"/>
  <c r="G13" i="239" s="1"/>
  <c r="F9" i="239"/>
  <c r="F13" i="239" s="1"/>
  <c r="E9" i="239"/>
  <c r="E13" i="239" s="1"/>
  <c r="D9" i="239"/>
  <c r="D13" i="239" s="1"/>
  <c r="C9" i="239"/>
  <c r="B9" i="239"/>
  <c r="B13" i="239" s="1"/>
  <c r="N8" i="239"/>
  <c r="N7" i="239"/>
  <c r="N6" i="239"/>
  <c r="N5" i="239"/>
  <c r="N4" i="239"/>
  <c r="F48" i="239" l="1"/>
  <c r="B28" i="239"/>
  <c r="J28" i="239"/>
  <c r="N25" i="239"/>
  <c r="F27" i="239"/>
  <c r="F28" i="239" s="1"/>
  <c r="E48" i="239"/>
  <c r="E61" i="239" s="1"/>
  <c r="M48" i="239"/>
  <c r="M61" i="239" s="1"/>
  <c r="M62" i="239" s="1"/>
  <c r="M72" i="239" s="1"/>
  <c r="N58" i="239"/>
  <c r="G48" i="239"/>
  <c r="C28" i="239"/>
  <c r="K28" i="239"/>
  <c r="F61" i="239"/>
  <c r="C69" i="239"/>
  <c r="D69" i="239" s="1"/>
  <c r="E69" i="239" s="1"/>
  <c r="F69" i="239" s="1"/>
  <c r="G69" i="239" s="1"/>
  <c r="H69" i="239" s="1"/>
  <c r="I69" i="239" s="1"/>
  <c r="J69" i="239" s="1"/>
  <c r="K69" i="239" s="1"/>
  <c r="L69" i="239" s="1"/>
  <c r="M69" i="239" s="1"/>
  <c r="D28" i="239"/>
  <c r="L28" i="239"/>
  <c r="H27" i="239"/>
  <c r="H28" i="239" s="1"/>
  <c r="N34" i="239"/>
  <c r="G61" i="239"/>
  <c r="C68" i="239"/>
  <c r="D68" i="239" s="1"/>
  <c r="E68" i="239" s="1"/>
  <c r="F68" i="239" s="1"/>
  <c r="G68" i="239" s="1"/>
  <c r="H68" i="239" s="1"/>
  <c r="I68" i="239" s="1"/>
  <c r="J68" i="239" s="1"/>
  <c r="K68" i="239" s="1"/>
  <c r="L68" i="239" s="1"/>
  <c r="M68" i="239" s="1"/>
  <c r="M27" i="239"/>
  <c r="M28" i="239" s="1"/>
  <c r="H61" i="239"/>
  <c r="H62" i="239" s="1"/>
  <c r="H72" i="239" s="1"/>
  <c r="J48" i="239"/>
  <c r="J50" i="239" s="1"/>
  <c r="N24" i="239"/>
  <c r="N27" i="239" s="1"/>
  <c r="N28" i="239" s="1"/>
  <c r="N26" i="239"/>
  <c r="I61" i="239"/>
  <c r="N9" i="239"/>
  <c r="N13" i="239" s="1"/>
  <c r="G27" i="239"/>
  <c r="G28" i="239" s="1"/>
  <c r="C48" i="239"/>
  <c r="C61" i="239" s="1"/>
  <c r="C62" i="239" s="1"/>
  <c r="C72" i="239" s="1"/>
  <c r="K66" i="245"/>
  <c r="J76" i="245"/>
  <c r="J67" i="245"/>
  <c r="J77" i="245" s="1"/>
  <c r="J63" i="244"/>
  <c r="I73" i="244"/>
  <c r="I64" i="244"/>
  <c r="I74" i="244" s="1"/>
  <c r="I63" i="243"/>
  <c r="H73" i="243"/>
  <c r="H64" i="243"/>
  <c r="H74" i="243" s="1"/>
  <c r="F64" i="242"/>
  <c r="F74" i="242" s="1"/>
  <c r="G63" i="242"/>
  <c r="F73" i="242"/>
  <c r="F63" i="241"/>
  <c r="E73" i="241"/>
  <c r="E64" i="241"/>
  <c r="E74" i="241" s="1"/>
  <c r="D63" i="240"/>
  <c r="C73" i="240"/>
  <c r="C64" i="240"/>
  <c r="C74" i="240" s="1"/>
  <c r="D50" i="239"/>
  <c r="D62" i="239"/>
  <c r="D72" i="239" s="1"/>
  <c r="E50" i="239"/>
  <c r="E62" i="239"/>
  <c r="E72" i="239" s="1"/>
  <c r="I50" i="239"/>
  <c r="I62" i="239"/>
  <c r="I72" i="239" s="1"/>
  <c r="F50" i="239"/>
  <c r="F62" i="239"/>
  <c r="F72" i="239" s="1"/>
  <c r="K48" i="239"/>
  <c r="K50" i="239" s="1"/>
  <c r="L48" i="239"/>
  <c r="L50" i="239" s="1"/>
  <c r="B42" i="239"/>
  <c r="B48" i="239" s="1"/>
  <c r="B61" i="239" s="1"/>
  <c r="B62" i="239" s="1"/>
  <c r="N38" i="239"/>
  <c r="N42" i="239" s="1"/>
  <c r="N48" i="239" s="1"/>
  <c r="N61" i="239" s="1"/>
  <c r="N62" i="239" s="1"/>
  <c r="G50" i="239"/>
  <c r="G62" i="239"/>
  <c r="G72" i="239" s="1"/>
  <c r="H50" i="239"/>
  <c r="B50" i="239"/>
  <c r="I27" i="239"/>
  <c r="I28" i="239" s="1"/>
  <c r="J61" i="239" l="1"/>
  <c r="J62" i="239" s="1"/>
  <c r="J72" i="239" s="1"/>
  <c r="C50" i="239"/>
  <c r="M50" i="239"/>
  <c r="L66" i="245"/>
  <c r="K76" i="245"/>
  <c r="K67" i="245"/>
  <c r="K77" i="245" s="1"/>
  <c r="K63" i="244"/>
  <c r="J73" i="244"/>
  <c r="J64" i="244"/>
  <c r="J74" i="244" s="1"/>
  <c r="J63" i="243"/>
  <c r="I73" i="243"/>
  <c r="I64" i="243"/>
  <c r="I74" i="243" s="1"/>
  <c r="H63" i="242"/>
  <c r="G73" i="242"/>
  <c r="G64" i="242"/>
  <c r="G74" i="242" s="1"/>
  <c r="G63" i="241"/>
  <c r="F73" i="241"/>
  <c r="F64" i="241"/>
  <c r="F74" i="241" s="1"/>
  <c r="E63" i="240"/>
  <c r="D73" i="240"/>
  <c r="D64" i="240"/>
  <c r="D74" i="240" s="1"/>
  <c r="N50" i="239"/>
  <c r="B72" i="239"/>
  <c r="B63" i="239"/>
  <c r="L61" i="239"/>
  <c r="L62" i="239" s="1"/>
  <c r="L72" i="239" s="1"/>
  <c r="K61" i="239"/>
  <c r="K62" i="239" s="1"/>
  <c r="K72" i="239" s="1"/>
  <c r="M66" i="245" l="1"/>
  <c r="L76" i="245"/>
  <c r="L67" i="245"/>
  <c r="L77" i="245" s="1"/>
  <c r="L63" i="244"/>
  <c r="K73" i="244"/>
  <c r="K64" i="244"/>
  <c r="K74" i="244" s="1"/>
  <c r="K63" i="243"/>
  <c r="J73" i="243"/>
  <c r="J64" i="243"/>
  <c r="J74" i="243" s="1"/>
  <c r="I63" i="242"/>
  <c r="H73" i="242"/>
  <c r="H64" i="242"/>
  <c r="H74" i="242" s="1"/>
  <c r="H63" i="241"/>
  <c r="G73" i="241"/>
  <c r="G64" i="241"/>
  <c r="G74" i="241" s="1"/>
  <c r="E73" i="240"/>
  <c r="E64" i="240"/>
  <c r="E74" i="240" s="1"/>
  <c r="F63" i="240"/>
  <c r="B73" i="239"/>
  <c r="B64" i="239"/>
  <c r="B74" i="239" s="1"/>
  <c r="C63" i="239"/>
  <c r="M76" i="245" l="1"/>
  <c r="M67" i="245"/>
  <c r="M77" i="245" s="1"/>
  <c r="M63" i="244"/>
  <c r="L73" i="244"/>
  <c r="L64" i="244"/>
  <c r="L74" i="244" s="1"/>
  <c r="L63" i="243"/>
  <c r="K73" i="243"/>
  <c r="K64" i="243"/>
  <c r="K74" i="243" s="1"/>
  <c r="J63" i="242"/>
  <c r="I73" i="242"/>
  <c r="I64" i="242"/>
  <c r="I74" i="242" s="1"/>
  <c r="I63" i="241"/>
  <c r="H73" i="241"/>
  <c r="H64" i="241"/>
  <c r="H74" i="241" s="1"/>
  <c r="G63" i="240"/>
  <c r="F73" i="240"/>
  <c r="F64" i="240"/>
  <c r="F74" i="240" s="1"/>
  <c r="C64" i="239"/>
  <c r="C74" i="239" s="1"/>
  <c r="C73" i="239"/>
  <c r="D63" i="239"/>
  <c r="M73" i="244" l="1"/>
  <c r="M64" i="244"/>
  <c r="M74" i="244" s="1"/>
  <c r="L64" i="243"/>
  <c r="L74" i="243" s="1"/>
  <c r="M63" i="243"/>
  <c r="L73" i="243"/>
  <c r="K63" i="242"/>
  <c r="J73" i="242"/>
  <c r="J64" i="242"/>
  <c r="J74" i="242" s="1"/>
  <c r="J63" i="241"/>
  <c r="I73" i="241"/>
  <c r="I64" i="241"/>
  <c r="I74" i="241" s="1"/>
  <c r="H63" i="240"/>
  <c r="G73" i="240"/>
  <c r="G64" i="240"/>
  <c r="G74" i="240" s="1"/>
  <c r="E63" i="239"/>
  <c r="D73" i="239"/>
  <c r="D64" i="239"/>
  <c r="D74" i="239" s="1"/>
  <c r="M73" i="243" l="1"/>
  <c r="M64" i="243"/>
  <c r="M74" i="243" s="1"/>
  <c r="L63" i="242"/>
  <c r="K73" i="242"/>
  <c r="K64" i="242"/>
  <c r="K74" i="242" s="1"/>
  <c r="K63" i="241"/>
  <c r="J73" i="241"/>
  <c r="J64" i="241"/>
  <c r="J74" i="241" s="1"/>
  <c r="H73" i="240"/>
  <c r="I63" i="240"/>
  <c r="H64" i="240"/>
  <c r="H74" i="240" s="1"/>
  <c r="F63" i="239"/>
  <c r="E73" i="239"/>
  <c r="E64" i="239"/>
  <c r="E74" i="239" s="1"/>
  <c r="M63" i="242" l="1"/>
  <c r="L73" i="242"/>
  <c r="L64" i="242"/>
  <c r="L74" i="242" s="1"/>
  <c r="L63" i="241"/>
  <c r="K73" i="241"/>
  <c r="K64" i="241"/>
  <c r="K74" i="241" s="1"/>
  <c r="I73" i="240"/>
  <c r="I64" i="240"/>
  <c r="I74" i="240" s="1"/>
  <c r="J63" i="240"/>
  <c r="G63" i="239"/>
  <c r="F73" i="239"/>
  <c r="F64" i="239"/>
  <c r="F74" i="239" s="1"/>
  <c r="M73" i="242" l="1"/>
  <c r="M64" i="242"/>
  <c r="M74" i="242" s="1"/>
  <c r="M63" i="241"/>
  <c r="L73" i="241"/>
  <c r="L64" i="241"/>
  <c r="L74" i="241" s="1"/>
  <c r="J64" i="240"/>
  <c r="J74" i="240" s="1"/>
  <c r="K63" i="240"/>
  <c r="J73" i="240"/>
  <c r="H63" i="239"/>
  <c r="G73" i="239"/>
  <c r="G64" i="239"/>
  <c r="G74" i="239" s="1"/>
  <c r="N73" i="238"/>
  <c r="B68" i="238"/>
  <c r="C68" i="238" s="1"/>
  <c r="D68" i="238" s="1"/>
  <c r="E68" i="238" s="1"/>
  <c r="F68" i="238" s="1"/>
  <c r="G68" i="238" s="1"/>
  <c r="H68" i="238" s="1"/>
  <c r="I68" i="238" s="1"/>
  <c r="J68" i="238" s="1"/>
  <c r="K68" i="238" s="1"/>
  <c r="L68" i="238" s="1"/>
  <c r="M68" i="238" s="1"/>
  <c r="M58" i="238"/>
  <c r="L58" i="238"/>
  <c r="K58" i="238"/>
  <c r="J58" i="238"/>
  <c r="I58" i="238"/>
  <c r="H58" i="238"/>
  <c r="G58" i="238"/>
  <c r="F58" i="238"/>
  <c r="E58" i="238"/>
  <c r="D58" i="238"/>
  <c r="C58" i="238"/>
  <c r="B58" i="238"/>
  <c r="N57" i="238"/>
  <c r="N56" i="238"/>
  <c r="N55" i="238"/>
  <c r="N54" i="238"/>
  <c r="N53" i="238"/>
  <c r="M46" i="238"/>
  <c r="L46" i="238"/>
  <c r="K46" i="238"/>
  <c r="J46" i="238"/>
  <c r="I46" i="238"/>
  <c r="H46" i="238"/>
  <c r="G46" i="238"/>
  <c r="F46" i="238"/>
  <c r="E46" i="238"/>
  <c r="D46" i="238"/>
  <c r="C46" i="238"/>
  <c r="B46" i="238"/>
  <c r="N45" i="238"/>
  <c r="N44" i="238"/>
  <c r="N41" i="238"/>
  <c r="N40" i="238"/>
  <c r="N39" i="238"/>
  <c r="N37" i="238"/>
  <c r="M34" i="238"/>
  <c r="M38" i="238" s="1"/>
  <c r="M42" i="238" s="1"/>
  <c r="L34" i="238"/>
  <c r="L38" i="238" s="1"/>
  <c r="L42" i="238" s="1"/>
  <c r="K34" i="238"/>
  <c r="K38" i="238" s="1"/>
  <c r="K42" i="238" s="1"/>
  <c r="J34" i="238"/>
  <c r="J38" i="238" s="1"/>
  <c r="J42" i="238" s="1"/>
  <c r="I34" i="238"/>
  <c r="I38" i="238" s="1"/>
  <c r="I42" i="238" s="1"/>
  <c r="H34" i="238"/>
  <c r="H38" i="238" s="1"/>
  <c r="H42" i="238" s="1"/>
  <c r="G34" i="238"/>
  <c r="G38" i="238" s="1"/>
  <c r="G42" i="238" s="1"/>
  <c r="F34" i="238"/>
  <c r="F38" i="238" s="1"/>
  <c r="F42" i="238" s="1"/>
  <c r="E34" i="238"/>
  <c r="E38" i="238" s="1"/>
  <c r="E42" i="238" s="1"/>
  <c r="D34" i="238"/>
  <c r="D38" i="238" s="1"/>
  <c r="D42" i="238" s="1"/>
  <c r="C34" i="238"/>
  <c r="C38" i="238" s="1"/>
  <c r="C42" i="238" s="1"/>
  <c r="B34" i="238"/>
  <c r="B38" i="238" s="1"/>
  <c r="N33" i="238"/>
  <c r="N32" i="238"/>
  <c r="N31" i="238"/>
  <c r="N30" i="238"/>
  <c r="M26" i="238"/>
  <c r="L26" i="238"/>
  <c r="K26" i="238"/>
  <c r="J26" i="238"/>
  <c r="I26" i="238"/>
  <c r="H26" i="238"/>
  <c r="G26" i="238"/>
  <c r="F26" i="238"/>
  <c r="E26" i="238"/>
  <c r="D26" i="238"/>
  <c r="C26" i="238"/>
  <c r="B26" i="238"/>
  <c r="M25" i="238"/>
  <c r="L25" i="238"/>
  <c r="K25" i="238"/>
  <c r="J25" i="238"/>
  <c r="I25" i="238"/>
  <c r="H25" i="238"/>
  <c r="G25" i="238"/>
  <c r="F25" i="238"/>
  <c r="E25" i="238"/>
  <c r="D25" i="238"/>
  <c r="C25" i="238"/>
  <c r="B25" i="238"/>
  <c r="M24" i="238"/>
  <c r="L24" i="238"/>
  <c r="K24" i="238"/>
  <c r="J24" i="238"/>
  <c r="I24" i="238"/>
  <c r="H24" i="238"/>
  <c r="G24" i="238"/>
  <c r="F24" i="238"/>
  <c r="E24" i="238"/>
  <c r="D24" i="238"/>
  <c r="C24" i="238"/>
  <c r="B24" i="238"/>
  <c r="M23" i="238"/>
  <c r="L23" i="238"/>
  <c r="L27" i="238" s="1"/>
  <c r="K23" i="238"/>
  <c r="K27" i="238" s="1"/>
  <c r="J23" i="238"/>
  <c r="I23" i="238"/>
  <c r="H23" i="238"/>
  <c r="G23" i="238"/>
  <c r="G27" i="238" s="1"/>
  <c r="F23" i="238"/>
  <c r="E23" i="238"/>
  <c r="D23" i="238"/>
  <c r="D27" i="238" s="1"/>
  <c r="C23" i="238"/>
  <c r="C27" i="238" s="1"/>
  <c r="B23" i="238"/>
  <c r="M20" i="238"/>
  <c r="L20" i="238"/>
  <c r="K20" i="238"/>
  <c r="J20" i="238"/>
  <c r="I20" i="238"/>
  <c r="H20" i="238"/>
  <c r="G20" i="238"/>
  <c r="F20" i="238"/>
  <c r="E20" i="238"/>
  <c r="D20" i="238"/>
  <c r="C20" i="238"/>
  <c r="B20" i="238"/>
  <c r="N19" i="238"/>
  <c r="N17" i="238"/>
  <c r="N16" i="238"/>
  <c r="N11" i="238"/>
  <c r="M9" i="238"/>
  <c r="M13" i="238" s="1"/>
  <c r="L9" i="238"/>
  <c r="L13" i="238" s="1"/>
  <c r="K9" i="238"/>
  <c r="K13" i="238" s="1"/>
  <c r="J9" i="238"/>
  <c r="J13" i="238" s="1"/>
  <c r="I9" i="238"/>
  <c r="I13" i="238" s="1"/>
  <c r="H9" i="238"/>
  <c r="H13" i="238" s="1"/>
  <c r="G9" i="238"/>
  <c r="G13" i="238" s="1"/>
  <c r="F9" i="238"/>
  <c r="F13" i="238" s="1"/>
  <c r="E9" i="238"/>
  <c r="E13" i="238" s="1"/>
  <c r="D9" i="238"/>
  <c r="D13" i="238" s="1"/>
  <c r="C9" i="238"/>
  <c r="C13" i="238" s="1"/>
  <c r="B9" i="238"/>
  <c r="B13" i="238" s="1"/>
  <c r="N8" i="238"/>
  <c r="N7" i="238"/>
  <c r="N6" i="238"/>
  <c r="N5" i="238"/>
  <c r="N4" i="238"/>
  <c r="F27" i="238" l="1"/>
  <c r="M73" i="241"/>
  <c r="M64" i="241"/>
  <c r="M74" i="241" s="1"/>
  <c r="L63" i="240"/>
  <c r="K73" i="240"/>
  <c r="K64" i="240"/>
  <c r="K74" i="240" s="1"/>
  <c r="I63" i="239"/>
  <c r="H73" i="239"/>
  <c r="H64" i="239"/>
  <c r="H74" i="239" s="1"/>
  <c r="B27" i="238"/>
  <c r="G28" i="238"/>
  <c r="E27" i="238"/>
  <c r="E28" i="238" s="1"/>
  <c r="M48" i="238"/>
  <c r="M61" i="238" s="1"/>
  <c r="M62" i="238" s="1"/>
  <c r="M72" i="238" s="1"/>
  <c r="B28" i="238"/>
  <c r="M27" i="238"/>
  <c r="M28" i="238" s="1"/>
  <c r="F28" i="238"/>
  <c r="G48" i="238"/>
  <c r="G61" i="238" s="1"/>
  <c r="G62" i="238" s="1"/>
  <c r="G72" i="238" s="1"/>
  <c r="N46" i="238"/>
  <c r="N58" i="238"/>
  <c r="N34" i="238"/>
  <c r="H27" i="238"/>
  <c r="H28" i="238" s="1"/>
  <c r="I48" i="238"/>
  <c r="I61" i="238" s="1"/>
  <c r="I62" i="238" s="1"/>
  <c r="I72" i="238" s="1"/>
  <c r="I27" i="238"/>
  <c r="I28" i="238" s="1"/>
  <c r="C48" i="238"/>
  <c r="C61" i="238" s="1"/>
  <c r="C62" i="238" s="1"/>
  <c r="C72" i="238" s="1"/>
  <c r="J48" i="238"/>
  <c r="J50" i="238" s="1"/>
  <c r="J27" i="238"/>
  <c r="J28" i="238" s="1"/>
  <c r="D48" i="238"/>
  <c r="D61" i="238" s="1"/>
  <c r="K48" i="238"/>
  <c r="K50" i="238" s="1"/>
  <c r="K28" i="238"/>
  <c r="E48" i="238"/>
  <c r="E61" i="238" s="1"/>
  <c r="E62" i="238" s="1"/>
  <c r="E72" i="238" s="1"/>
  <c r="N20" i="238"/>
  <c r="L48" i="238"/>
  <c r="L61" i="238" s="1"/>
  <c r="L62" i="238" s="1"/>
  <c r="L72" i="238" s="1"/>
  <c r="L28" i="238"/>
  <c r="N24" i="238"/>
  <c r="N25" i="238"/>
  <c r="N26" i="238"/>
  <c r="H48" i="238"/>
  <c r="H50" i="238" s="1"/>
  <c r="N9" i="238"/>
  <c r="N13" i="238" s="1"/>
  <c r="C28" i="238"/>
  <c r="D28" i="238"/>
  <c r="B42" i="238"/>
  <c r="B48" i="238" s="1"/>
  <c r="N38" i="238"/>
  <c r="N42" i="238" s="1"/>
  <c r="K61" i="238"/>
  <c r="K62" i="238" s="1"/>
  <c r="K72" i="238" s="1"/>
  <c r="G50" i="238"/>
  <c r="D62" i="238"/>
  <c r="D72" i="238" s="1"/>
  <c r="N23" i="238"/>
  <c r="F48" i="238"/>
  <c r="F61" i="238" s="1"/>
  <c r="F62" i="238" s="1"/>
  <c r="F72" i="238" s="1"/>
  <c r="N73" i="237"/>
  <c r="B68" i="237"/>
  <c r="C68" i="237" s="1"/>
  <c r="D68" i="237" s="1"/>
  <c r="E68" i="237" s="1"/>
  <c r="F68" i="237" s="1"/>
  <c r="G68" i="237" s="1"/>
  <c r="H68" i="237" s="1"/>
  <c r="I68" i="237" s="1"/>
  <c r="J68" i="237" s="1"/>
  <c r="K68" i="237" s="1"/>
  <c r="L68" i="237" s="1"/>
  <c r="M68" i="237" s="1"/>
  <c r="M58" i="237"/>
  <c r="L58" i="237"/>
  <c r="K58" i="237"/>
  <c r="J58" i="237"/>
  <c r="I58" i="237"/>
  <c r="H58" i="237"/>
  <c r="G58" i="237"/>
  <c r="F58" i="237"/>
  <c r="E58" i="237"/>
  <c r="D58" i="237"/>
  <c r="C58" i="237"/>
  <c r="B58" i="237"/>
  <c r="N57" i="237"/>
  <c r="N56" i="237"/>
  <c r="N55" i="237"/>
  <c r="N54" i="237"/>
  <c r="N53" i="237"/>
  <c r="M46" i="237"/>
  <c r="L46" i="237"/>
  <c r="K46" i="237"/>
  <c r="J46" i="237"/>
  <c r="I46" i="237"/>
  <c r="H46" i="237"/>
  <c r="G46" i="237"/>
  <c r="F46" i="237"/>
  <c r="E46" i="237"/>
  <c r="D46" i="237"/>
  <c r="C46" i="237"/>
  <c r="B46" i="237"/>
  <c r="N45" i="237"/>
  <c r="N44" i="237"/>
  <c r="N46" i="237" s="1"/>
  <c r="N41" i="237"/>
  <c r="N40" i="237"/>
  <c r="N39" i="237"/>
  <c r="N37" i="237"/>
  <c r="M34" i="237"/>
  <c r="M38" i="237" s="1"/>
  <c r="M42" i="237" s="1"/>
  <c r="L34" i="237"/>
  <c r="L38" i="237" s="1"/>
  <c r="L42" i="237" s="1"/>
  <c r="K34" i="237"/>
  <c r="J34" i="237"/>
  <c r="J38" i="237" s="1"/>
  <c r="J42" i="237" s="1"/>
  <c r="I34" i="237"/>
  <c r="I38" i="237" s="1"/>
  <c r="I42" i="237" s="1"/>
  <c r="H34" i="237"/>
  <c r="H38" i="237" s="1"/>
  <c r="H42" i="237" s="1"/>
  <c r="G34" i="237"/>
  <c r="G38" i="237" s="1"/>
  <c r="G42" i="237" s="1"/>
  <c r="F34" i="237"/>
  <c r="F38" i="237" s="1"/>
  <c r="F42" i="237" s="1"/>
  <c r="E34" i="237"/>
  <c r="E38" i="237" s="1"/>
  <c r="E42" i="237" s="1"/>
  <c r="D34" i="237"/>
  <c r="D38" i="237" s="1"/>
  <c r="D42" i="237" s="1"/>
  <c r="C34" i="237"/>
  <c r="C38" i="237" s="1"/>
  <c r="C42" i="237" s="1"/>
  <c r="B34" i="237"/>
  <c r="B38" i="237" s="1"/>
  <c r="N33" i="237"/>
  <c r="N32" i="237"/>
  <c r="N31" i="237"/>
  <c r="N30" i="237"/>
  <c r="M26" i="237"/>
  <c r="L26" i="237"/>
  <c r="K26" i="237"/>
  <c r="J26" i="237"/>
  <c r="I26" i="237"/>
  <c r="H26" i="237"/>
  <c r="G26" i="237"/>
  <c r="F26" i="237"/>
  <c r="E26" i="237"/>
  <c r="D26" i="237"/>
  <c r="C26" i="237"/>
  <c r="B26" i="237"/>
  <c r="M25" i="237"/>
  <c r="L25" i="237"/>
  <c r="K25" i="237"/>
  <c r="J25" i="237"/>
  <c r="I25" i="237"/>
  <c r="H25" i="237"/>
  <c r="G25" i="237"/>
  <c r="F25" i="237"/>
  <c r="E25" i="237"/>
  <c r="D25" i="237"/>
  <c r="C25" i="237"/>
  <c r="B25" i="237"/>
  <c r="M24" i="237"/>
  <c r="L24" i="237"/>
  <c r="K24" i="237"/>
  <c r="J24" i="237"/>
  <c r="I24" i="237"/>
  <c r="H24" i="237"/>
  <c r="G24" i="237"/>
  <c r="F24" i="237"/>
  <c r="E24" i="237"/>
  <c r="D24" i="237"/>
  <c r="C24" i="237"/>
  <c r="B24" i="237"/>
  <c r="M23" i="237"/>
  <c r="L23" i="237"/>
  <c r="K23" i="237"/>
  <c r="J23" i="237"/>
  <c r="I23" i="237"/>
  <c r="I27" i="237" s="1"/>
  <c r="H23" i="237"/>
  <c r="H27" i="237" s="1"/>
  <c r="G23" i="237"/>
  <c r="G27" i="237" s="1"/>
  <c r="F23" i="237"/>
  <c r="F27" i="237" s="1"/>
  <c r="E23" i="237"/>
  <c r="E27" i="237" s="1"/>
  <c r="D23" i="237"/>
  <c r="C23" i="237"/>
  <c r="C27" i="237" s="1"/>
  <c r="B23" i="237"/>
  <c r="M20" i="237"/>
  <c r="M48" i="237" s="1"/>
  <c r="L20" i="237"/>
  <c r="K20" i="237"/>
  <c r="J20" i="237"/>
  <c r="I20" i="237"/>
  <c r="H20" i="237"/>
  <c r="G20" i="237"/>
  <c r="F20" i="237"/>
  <c r="E20" i="237"/>
  <c r="D20" i="237"/>
  <c r="C20" i="237"/>
  <c r="B20" i="237"/>
  <c r="N19" i="237"/>
  <c r="N17" i="237"/>
  <c r="N16" i="237"/>
  <c r="N11" i="237"/>
  <c r="M9" i="237"/>
  <c r="M13" i="237" s="1"/>
  <c r="L9" i="237"/>
  <c r="L13" i="237" s="1"/>
  <c r="K9" i="237"/>
  <c r="K13" i="237" s="1"/>
  <c r="J9" i="237"/>
  <c r="J13" i="237" s="1"/>
  <c r="I9" i="237"/>
  <c r="I13" i="237" s="1"/>
  <c r="H9" i="237"/>
  <c r="H13" i="237" s="1"/>
  <c r="G9" i="237"/>
  <c r="G13" i="237" s="1"/>
  <c r="F9" i="237"/>
  <c r="F13" i="237" s="1"/>
  <c r="E9" i="237"/>
  <c r="E13" i="237" s="1"/>
  <c r="D9" i="237"/>
  <c r="D13" i="237" s="1"/>
  <c r="C9" i="237"/>
  <c r="C13" i="237" s="1"/>
  <c r="B9" i="237"/>
  <c r="B13" i="237" s="1"/>
  <c r="N8" i="237"/>
  <c r="N7" i="237"/>
  <c r="N6" i="237"/>
  <c r="N5" i="237"/>
  <c r="N4" i="237"/>
  <c r="B27" i="237" l="1"/>
  <c r="L73" i="240"/>
  <c r="L64" i="240"/>
  <c r="L74" i="240" s="1"/>
  <c r="M63" i="240"/>
  <c r="J63" i="239"/>
  <c r="I73" i="239"/>
  <c r="I64" i="239"/>
  <c r="I74" i="239" s="1"/>
  <c r="H61" i="238"/>
  <c r="H62" i="238" s="1"/>
  <c r="H72" i="238" s="1"/>
  <c r="C50" i="238"/>
  <c r="J61" i="238"/>
  <c r="J62" i="238" s="1"/>
  <c r="J72" i="238" s="1"/>
  <c r="L50" i="238"/>
  <c r="I50" i="238"/>
  <c r="D50" i="238"/>
  <c r="M50" i="238"/>
  <c r="N27" i="238"/>
  <c r="N28" i="238" s="1"/>
  <c r="N48" i="238"/>
  <c r="N61" i="238" s="1"/>
  <c r="N62" i="238" s="1"/>
  <c r="E50" i="238"/>
  <c r="F50" i="238"/>
  <c r="B50" i="238"/>
  <c r="B61" i="238"/>
  <c r="B62" i="238" s="1"/>
  <c r="N20" i="237"/>
  <c r="B28" i="237"/>
  <c r="F48" i="237"/>
  <c r="F50" i="237" s="1"/>
  <c r="G28" i="237"/>
  <c r="H28" i="237"/>
  <c r="N9" i="237"/>
  <c r="N13" i="237" s="1"/>
  <c r="N34" i="237"/>
  <c r="L27" i="237"/>
  <c r="L28" i="237" s="1"/>
  <c r="N24" i="237"/>
  <c r="C48" i="237"/>
  <c r="C61" i="237" s="1"/>
  <c r="C62" i="237" s="1"/>
  <c r="C72" i="237" s="1"/>
  <c r="C28" i="237"/>
  <c r="D48" i="237"/>
  <c r="D61" i="237" s="1"/>
  <c r="D62" i="237" s="1"/>
  <c r="D72" i="237" s="1"/>
  <c r="D27" i="237"/>
  <c r="D28" i="237" s="1"/>
  <c r="M27" i="237"/>
  <c r="M28" i="237" s="1"/>
  <c r="N26" i="237"/>
  <c r="E48" i="237"/>
  <c r="E61" i="237" s="1"/>
  <c r="E62" i="237" s="1"/>
  <c r="E72" i="237" s="1"/>
  <c r="E28" i="237"/>
  <c r="F28" i="237"/>
  <c r="K27" i="237"/>
  <c r="K28" i="237" s="1"/>
  <c r="I48" i="237"/>
  <c r="I50" i="237" s="1"/>
  <c r="I28" i="237"/>
  <c r="J27" i="237"/>
  <c r="J28" i="237" s="1"/>
  <c r="N58" i="237"/>
  <c r="M61" i="237"/>
  <c r="M62" i="237" s="1"/>
  <c r="M72" i="237" s="1"/>
  <c r="N25" i="237"/>
  <c r="M50" i="237"/>
  <c r="F61" i="237"/>
  <c r="F62" i="237" s="1"/>
  <c r="F72" i="237" s="1"/>
  <c r="L48" i="237"/>
  <c r="L61" i="237" s="1"/>
  <c r="L62" i="237" s="1"/>
  <c r="L72" i="237" s="1"/>
  <c r="B42" i="237"/>
  <c r="B48" i="237" s="1"/>
  <c r="G48" i="237"/>
  <c r="G61" i="237" s="1"/>
  <c r="G62" i="237" s="1"/>
  <c r="G72" i="237" s="1"/>
  <c r="H50" i="237"/>
  <c r="H48" i="237"/>
  <c r="H61" i="237" s="1"/>
  <c r="H62" i="237" s="1"/>
  <c r="H72" i="237" s="1"/>
  <c r="J48" i="237"/>
  <c r="J61" i="237" s="1"/>
  <c r="J62" i="237" s="1"/>
  <c r="J72" i="237" s="1"/>
  <c r="K38" i="237"/>
  <c r="K42" i="237" s="1"/>
  <c r="K48" i="237" s="1"/>
  <c r="N23" i="237"/>
  <c r="N73" i="236"/>
  <c r="B68" i="236"/>
  <c r="C68" i="236" s="1"/>
  <c r="D68" i="236" s="1"/>
  <c r="E68" i="236" s="1"/>
  <c r="F68" i="236" s="1"/>
  <c r="G68" i="236" s="1"/>
  <c r="H68" i="236" s="1"/>
  <c r="I68" i="236" s="1"/>
  <c r="J68" i="236" s="1"/>
  <c r="K68" i="236" s="1"/>
  <c r="L68" i="236" s="1"/>
  <c r="M68" i="236" s="1"/>
  <c r="M58" i="236"/>
  <c r="L58" i="236"/>
  <c r="K58" i="236"/>
  <c r="J58" i="236"/>
  <c r="I58" i="236"/>
  <c r="H58" i="236"/>
  <c r="G58" i="236"/>
  <c r="F58" i="236"/>
  <c r="E58" i="236"/>
  <c r="D58" i="236"/>
  <c r="C58" i="236"/>
  <c r="B58" i="236"/>
  <c r="N57" i="236"/>
  <c r="N56" i="236"/>
  <c r="N55" i="236"/>
  <c r="N54" i="236"/>
  <c r="N53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N45" i="236"/>
  <c r="N44" i="236"/>
  <c r="N41" i="236"/>
  <c r="N40" i="236"/>
  <c r="N39" i="236"/>
  <c r="N37" i="236"/>
  <c r="M34" i="236"/>
  <c r="L34" i="236"/>
  <c r="L38" i="236" s="1"/>
  <c r="L42" i="236" s="1"/>
  <c r="K34" i="236"/>
  <c r="K38" i="236" s="1"/>
  <c r="K42" i="236" s="1"/>
  <c r="J34" i="236"/>
  <c r="J38" i="236" s="1"/>
  <c r="J42" i="236" s="1"/>
  <c r="I34" i="236"/>
  <c r="I38" i="236" s="1"/>
  <c r="I42" i="236" s="1"/>
  <c r="H34" i="236"/>
  <c r="H38" i="236" s="1"/>
  <c r="H42" i="236" s="1"/>
  <c r="G34" i="236"/>
  <c r="G38" i="236" s="1"/>
  <c r="G42" i="236" s="1"/>
  <c r="F34" i="236"/>
  <c r="F38" i="236" s="1"/>
  <c r="F42" i="236" s="1"/>
  <c r="E34" i="236"/>
  <c r="E38" i="236" s="1"/>
  <c r="E42" i="236" s="1"/>
  <c r="D34" i="236"/>
  <c r="D38" i="236" s="1"/>
  <c r="D42" i="236" s="1"/>
  <c r="C34" i="236"/>
  <c r="C38" i="236" s="1"/>
  <c r="C42" i="236" s="1"/>
  <c r="B34" i="236"/>
  <c r="B38" i="236" s="1"/>
  <c r="B42" i="236" s="1"/>
  <c r="N33" i="236"/>
  <c r="N32" i="236"/>
  <c r="N31" i="236"/>
  <c r="N30" i="236"/>
  <c r="M26" i="236"/>
  <c r="L26" i="236"/>
  <c r="K26" i="236"/>
  <c r="J26" i="236"/>
  <c r="I26" i="236"/>
  <c r="H26" i="236"/>
  <c r="G26" i="236"/>
  <c r="F26" i="236"/>
  <c r="E26" i="236"/>
  <c r="D26" i="236"/>
  <c r="C26" i="236"/>
  <c r="B26" i="236"/>
  <c r="M25" i="236"/>
  <c r="L25" i="236"/>
  <c r="K25" i="236"/>
  <c r="J25" i="236"/>
  <c r="I25" i="236"/>
  <c r="H25" i="236"/>
  <c r="G25" i="236"/>
  <c r="F25" i="236"/>
  <c r="E25" i="236"/>
  <c r="D25" i="236"/>
  <c r="C25" i="236"/>
  <c r="B25" i="236"/>
  <c r="M24" i="236"/>
  <c r="L24" i="236"/>
  <c r="K24" i="236"/>
  <c r="J24" i="236"/>
  <c r="I24" i="236"/>
  <c r="H24" i="236"/>
  <c r="G24" i="236"/>
  <c r="F24" i="236"/>
  <c r="E24" i="236"/>
  <c r="D24" i="236"/>
  <c r="C24" i="236"/>
  <c r="B24" i="236"/>
  <c r="M23" i="236"/>
  <c r="L23" i="236"/>
  <c r="K23" i="236"/>
  <c r="J23" i="236"/>
  <c r="I23" i="236"/>
  <c r="I27" i="236" s="1"/>
  <c r="H23" i="236"/>
  <c r="H27" i="236" s="1"/>
  <c r="G23" i="236"/>
  <c r="G27" i="236" s="1"/>
  <c r="F23" i="236"/>
  <c r="E23" i="236"/>
  <c r="D23" i="236"/>
  <c r="C23" i="236"/>
  <c r="C27" i="236" s="1"/>
  <c r="B23" i="236"/>
  <c r="M20" i="236"/>
  <c r="L20" i="236"/>
  <c r="K20" i="236"/>
  <c r="J20" i="236"/>
  <c r="I20" i="236"/>
  <c r="H20" i="236"/>
  <c r="G20" i="236"/>
  <c r="F20" i="236"/>
  <c r="E20" i="236"/>
  <c r="D20" i="236"/>
  <c r="C20" i="236"/>
  <c r="B20" i="236"/>
  <c r="N19" i="236"/>
  <c r="N17" i="236"/>
  <c r="N16" i="236"/>
  <c r="N11" i="236"/>
  <c r="M9" i="236"/>
  <c r="M13" i="236" s="1"/>
  <c r="L9" i="236"/>
  <c r="L13" i="236" s="1"/>
  <c r="K9" i="236"/>
  <c r="K13" i="236" s="1"/>
  <c r="J9" i="236"/>
  <c r="I9" i="236"/>
  <c r="H9" i="236"/>
  <c r="H13" i="236" s="1"/>
  <c r="G9" i="236"/>
  <c r="G13" i="236" s="1"/>
  <c r="F9" i="236"/>
  <c r="F13" i="236" s="1"/>
  <c r="E9" i="236"/>
  <c r="E13" i="236" s="1"/>
  <c r="D9" i="236"/>
  <c r="D13" i="236" s="1"/>
  <c r="C9" i="236"/>
  <c r="C13" i="236" s="1"/>
  <c r="B9" i="236"/>
  <c r="B13" i="236" s="1"/>
  <c r="N8" i="236"/>
  <c r="N7" i="236"/>
  <c r="N6" i="236"/>
  <c r="N5" i="236"/>
  <c r="N4" i="236"/>
  <c r="B27" i="236" l="1"/>
  <c r="J27" i="236"/>
  <c r="G28" i="236"/>
  <c r="M73" i="240"/>
  <c r="M64" i="240"/>
  <c r="M74" i="240" s="1"/>
  <c r="K63" i="239"/>
  <c r="J73" i="239"/>
  <c r="J64" i="239"/>
  <c r="J74" i="239" s="1"/>
  <c r="N50" i="238"/>
  <c r="B72" i="238"/>
  <c r="B63" i="238"/>
  <c r="D50" i="237"/>
  <c r="C50" i="237"/>
  <c r="I61" i="237"/>
  <c r="I62" i="237" s="1"/>
  <c r="I72" i="237" s="1"/>
  <c r="N27" i="237"/>
  <c r="N28" i="237" s="1"/>
  <c r="L50" i="237"/>
  <c r="N38" i="237"/>
  <c r="N42" i="237" s="1"/>
  <c r="N48" i="237" s="1"/>
  <c r="N61" i="237" s="1"/>
  <c r="N62" i="237" s="1"/>
  <c r="E50" i="237"/>
  <c r="K61" i="237"/>
  <c r="K62" i="237" s="1"/>
  <c r="K72" i="237" s="1"/>
  <c r="K50" i="237"/>
  <c r="B61" i="237"/>
  <c r="B62" i="237" s="1"/>
  <c r="B50" i="237"/>
  <c r="J50" i="237"/>
  <c r="G50" i="237"/>
  <c r="K27" i="236"/>
  <c r="N20" i="236"/>
  <c r="K28" i="236"/>
  <c r="D27" i="236"/>
  <c r="D28" i="236" s="1"/>
  <c r="E27" i="236"/>
  <c r="E28" i="236" s="1"/>
  <c r="J48" i="236"/>
  <c r="J61" i="236" s="1"/>
  <c r="N46" i="236"/>
  <c r="N9" i="236"/>
  <c r="N13" i="236" s="1"/>
  <c r="J28" i="236"/>
  <c r="L27" i="236"/>
  <c r="L28" i="236" s="1"/>
  <c r="N58" i="236"/>
  <c r="B48" i="236"/>
  <c r="B61" i="236" s="1"/>
  <c r="B62" i="236" s="1"/>
  <c r="B28" i="236"/>
  <c r="N24" i="236"/>
  <c r="N25" i="236"/>
  <c r="N26" i="236"/>
  <c r="M27" i="236"/>
  <c r="M28" i="236" s="1"/>
  <c r="C48" i="236"/>
  <c r="C61" i="236" s="1"/>
  <c r="C62" i="236" s="1"/>
  <c r="C72" i="236" s="1"/>
  <c r="D48" i="236"/>
  <c r="D61" i="236" s="1"/>
  <c r="D62" i="236" s="1"/>
  <c r="D72" i="236" s="1"/>
  <c r="C28" i="236"/>
  <c r="G48" i="236"/>
  <c r="G61" i="236" s="1"/>
  <c r="G62" i="236" s="1"/>
  <c r="G72" i="236" s="1"/>
  <c r="M38" i="236"/>
  <c r="M42" i="236" s="1"/>
  <c r="M48" i="236" s="1"/>
  <c r="M50" i="236" s="1"/>
  <c r="K48" i="236"/>
  <c r="K61" i="236" s="1"/>
  <c r="K62" i="236" s="1"/>
  <c r="K72" i="236" s="1"/>
  <c r="I28" i="236"/>
  <c r="E48" i="236"/>
  <c r="E61" i="236" s="1"/>
  <c r="E62" i="236" s="1"/>
  <c r="E72" i="236" s="1"/>
  <c r="H48" i="236"/>
  <c r="H50" i="236" s="1"/>
  <c r="I48" i="236"/>
  <c r="I61" i="236" s="1"/>
  <c r="F27" i="236"/>
  <c r="F28" i="236" s="1"/>
  <c r="N34" i="236"/>
  <c r="H28" i="236"/>
  <c r="L48" i="236"/>
  <c r="L50" i="236" s="1"/>
  <c r="L61" i="236"/>
  <c r="L62" i="236" s="1"/>
  <c r="L72" i="236" s="1"/>
  <c r="J13" i="236"/>
  <c r="I13" i="236"/>
  <c r="N23" i="236"/>
  <c r="F48" i="236"/>
  <c r="N73" i="235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I38" i="235" s="1"/>
  <c r="I42" i="235" s="1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H23" i="235"/>
  <c r="G23" i="235"/>
  <c r="F23" i="235"/>
  <c r="F27" i="235" s="1"/>
  <c r="E23" i="235"/>
  <c r="E27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G13" i="235" s="1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I27" i="235" l="1"/>
  <c r="H27" i="235"/>
  <c r="E28" i="235"/>
  <c r="G27" i="235"/>
  <c r="L63" i="239"/>
  <c r="K73" i="239"/>
  <c r="K64" i="239"/>
  <c r="K74" i="239" s="1"/>
  <c r="B73" i="238"/>
  <c r="B64" i="238"/>
  <c r="B74" i="238" s="1"/>
  <c r="C63" i="238"/>
  <c r="N50" i="237"/>
  <c r="B72" i="237"/>
  <c r="B63" i="237"/>
  <c r="H61" i="236"/>
  <c r="H62" i="236" s="1"/>
  <c r="H72" i="236" s="1"/>
  <c r="G50" i="236"/>
  <c r="D50" i="236"/>
  <c r="M61" i="236"/>
  <c r="M62" i="236" s="1"/>
  <c r="M72" i="236" s="1"/>
  <c r="C50" i="236"/>
  <c r="B50" i="236"/>
  <c r="E50" i="236"/>
  <c r="N38" i="236"/>
  <c r="N42" i="236" s="1"/>
  <c r="N48" i="236" s="1"/>
  <c r="N61" i="236" s="1"/>
  <c r="N62" i="236" s="1"/>
  <c r="K50" i="236"/>
  <c r="N27" i="236"/>
  <c r="N28" i="236" s="1"/>
  <c r="B72" i="236"/>
  <c r="B63" i="236"/>
  <c r="I50" i="236"/>
  <c r="I62" i="236"/>
  <c r="I72" i="236" s="1"/>
  <c r="J50" i="236"/>
  <c r="J62" i="236"/>
  <c r="J72" i="236" s="1"/>
  <c r="F50" i="236"/>
  <c r="F61" i="236"/>
  <c r="F62" i="236" s="1"/>
  <c r="F72" i="236" s="1"/>
  <c r="H28" i="235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M63" i="239" l="1"/>
  <c r="L73" i="239"/>
  <c r="L64" i="239"/>
  <c r="L74" i="239" s="1"/>
  <c r="D63" i="238"/>
  <c r="C73" i="238"/>
  <c r="C64" i="238"/>
  <c r="C74" i="238" s="1"/>
  <c r="B73" i="237"/>
  <c r="B64" i="237"/>
  <c r="B74" i="237" s="1"/>
  <c r="C63" i="237"/>
  <c r="N50" i="236"/>
  <c r="B73" i="236"/>
  <c r="B64" i="236"/>
  <c r="B74" i="236" s="1"/>
  <c r="C63" i="236"/>
  <c r="F61" i="235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M73" i="239" l="1"/>
  <c r="M64" i="239"/>
  <c r="M74" i="239" s="1"/>
  <c r="E63" i="238"/>
  <c r="D73" i="238"/>
  <c r="D64" i="238"/>
  <c r="D74" i="238" s="1"/>
  <c r="D63" i="237"/>
  <c r="C73" i="237"/>
  <c r="C64" i="237"/>
  <c r="C74" i="237" s="1"/>
  <c r="D63" i="236"/>
  <c r="C73" i="236"/>
  <c r="C64" i="236"/>
  <c r="C74" i="236" s="1"/>
  <c r="N48" i="234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E73" i="238" l="1"/>
  <c r="F63" i="238"/>
  <c r="E64" i="238"/>
  <c r="E74" i="238" s="1"/>
  <c r="E63" i="237"/>
  <c r="D73" i="237"/>
  <c r="D64" i="237"/>
  <c r="D74" i="237" s="1"/>
  <c r="E63" i="236"/>
  <c r="D73" i="236"/>
  <c r="D64" i="236"/>
  <c r="D74" i="236" s="1"/>
  <c r="D63" i="235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G63" i="238" l="1"/>
  <c r="F73" i="238"/>
  <c r="F64" i="238"/>
  <c r="F74" i="238" s="1"/>
  <c r="F63" i="237"/>
  <c r="E73" i="237"/>
  <c r="E64" i="237"/>
  <c r="E74" i="237" s="1"/>
  <c r="F63" i="236"/>
  <c r="E73" i="236"/>
  <c r="E64" i="236"/>
  <c r="E74" i="236" s="1"/>
  <c r="E63" i="235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G73" i="238" l="1"/>
  <c r="H63" i="238"/>
  <c r="G64" i="238"/>
  <c r="G74" i="238" s="1"/>
  <c r="G63" i="237"/>
  <c r="F73" i="237"/>
  <c r="F64" i="237"/>
  <c r="F74" i="237" s="1"/>
  <c r="G63" i="236"/>
  <c r="F73" i="236"/>
  <c r="F64" i="236"/>
  <c r="F74" i="236" s="1"/>
  <c r="F63" i="235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I63" i="238" l="1"/>
  <c r="H73" i="238"/>
  <c r="H64" i="238"/>
  <c r="H74" i="238" s="1"/>
  <c r="H63" i="237"/>
  <c r="G73" i="237"/>
  <c r="G64" i="237"/>
  <c r="G74" i="237" s="1"/>
  <c r="H63" i="236"/>
  <c r="G73" i="236"/>
  <c r="G64" i="236"/>
  <c r="G74" i="236" s="1"/>
  <c r="G63" i="235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N56" i="231" l="1"/>
  <c r="B27" i="231"/>
  <c r="J27" i="231"/>
  <c r="J63" i="238"/>
  <c r="I73" i="238"/>
  <c r="I64" i="238"/>
  <c r="I74" i="238" s="1"/>
  <c r="I63" i="237"/>
  <c r="H73" i="237"/>
  <c r="H64" i="237"/>
  <c r="H74" i="237" s="1"/>
  <c r="I63" i="236"/>
  <c r="H73" i="236"/>
  <c r="H64" i="236"/>
  <c r="H74" i="236" s="1"/>
  <c r="H63" i="235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L28" i="231" s="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E62" i="231" s="1"/>
  <c r="E72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F61" i="231"/>
  <c r="F62" i="231" s="1"/>
  <c r="F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B27" i="230" l="1"/>
  <c r="C61" i="231"/>
  <c r="C62" i="231" s="1"/>
  <c r="C72" i="231" s="1"/>
  <c r="J64" i="238"/>
  <c r="J74" i="238" s="1"/>
  <c r="K63" i="238"/>
  <c r="J73" i="238"/>
  <c r="J63" i="237"/>
  <c r="I73" i="237"/>
  <c r="I64" i="237"/>
  <c r="I74" i="237" s="1"/>
  <c r="I64" i="236"/>
  <c r="I74" i="236" s="1"/>
  <c r="J63" i="236"/>
  <c r="I73" i="236"/>
  <c r="I63" i="235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N50" i="231" s="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F61" i="230" s="1"/>
  <c r="F62" i="230" s="1"/>
  <c r="F72" i="230" s="1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L63" i="238" l="1"/>
  <c r="K73" i="238"/>
  <c r="K64" i="238"/>
  <c r="K74" i="238" s="1"/>
  <c r="K63" i="237"/>
  <c r="J73" i="237"/>
  <c r="J64" i="237"/>
  <c r="J74" i="237" s="1"/>
  <c r="J64" i="236"/>
  <c r="J74" i="236" s="1"/>
  <c r="K63" i="236"/>
  <c r="J73" i="236"/>
  <c r="J63" i="235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M63" i="238" l="1"/>
  <c r="L73" i="238"/>
  <c r="L64" i="238"/>
  <c r="L74" i="238" s="1"/>
  <c r="L63" i="237"/>
  <c r="K73" i="237"/>
  <c r="K64" i="237"/>
  <c r="K74" i="237" s="1"/>
  <c r="L63" i="236"/>
  <c r="K73" i="236"/>
  <c r="K64" i="236"/>
  <c r="K74" i="236" s="1"/>
  <c r="K63" i="235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M73" i="238" l="1"/>
  <c r="M64" i="238"/>
  <c r="M74" i="238" s="1"/>
  <c r="M63" i="237"/>
  <c r="L73" i="237"/>
  <c r="L64" i="237"/>
  <c r="L74" i="237" s="1"/>
  <c r="M63" i="236"/>
  <c r="L73" i="236"/>
  <c r="L64" i="236"/>
  <c r="L74" i="236" s="1"/>
  <c r="L63" i="235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E27" i="228" l="1"/>
  <c r="M73" i="237"/>
  <c r="M64" i="237"/>
  <c r="M74" i="237" s="1"/>
  <c r="M73" i="236"/>
  <c r="M64" i="236"/>
  <c r="M74" i="236" s="1"/>
  <c r="M63" i="235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G27" i="226" l="1"/>
  <c r="M73" i="234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N37" i="225"/>
  <c r="M34" i="225"/>
  <c r="M38" i="225" s="1"/>
  <c r="M42" i="225" s="1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I27" i="224" l="1"/>
  <c r="M73" i="232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 s="1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G61" i="223" l="1"/>
  <c r="G62" i="223" s="1"/>
  <c r="G72" i="223" s="1"/>
  <c r="M73" i="23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E27" i="222" l="1"/>
  <c r="M27" i="222"/>
  <c r="C48" i="222"/>
  <c r="C61" i="222" s="1"/>
  <c r="C62" i="222" s="1"/>
  <c r="C72" i="222" s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I27" i="220" l="1"/>
  <c r="H48" i="220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D61" i="220" s="1"/>
  <c r="D62" i="220" s="1"/>
  <c r="D72" i="220" s="1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62" i="220" s="1"/>
  <c r="C72" i="220" s="1"/>
  <c r="C28" i="220"/>
  <c r="G28" i="220"/>
  <c r="H50" i="220"/>
  <c r="M50" i="220"/>
  <c r="L50" i="220"/>
  <c r="B42" i="220"/>
  <c r="B48" i="220" s="1"/>
  <c r="B50" i="220" s="1"/>
  <c r="N38" i="220"/>
  <c r="N4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G23" i="219"/>
  <c r="F23" i="219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F27" i="219" l="1"/>
  <c r="G27" i="219"/>
  <c r="H27" i="219"/>
  <c r="D48" i="219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4" i="218"/>
  <c r="I27" i="218" l="1"/>
  <c r="N9" i="218"/>
  <c r="N13" i="218" s="1"/>
  <c r="C64" i="222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H61" i="218" s="1"/>
  <c r="H62" i="218" s="1"/>
  <c r="H72" i="218" s="1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I50" i="218"/>
  <c r="B42" i="218"/>
  <c r="B48" i="218" s="1"/>
  <c r="B50" i="218" s="1"/>
  <c r="N38" i="218"/>
  <c r="N42" i="218" s="1"/>
  <c r="D61" i="218"/>
  <c r="D62" i="218" s="1"/>
  <c r="D72" i="218" s="1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D27" i="217" l="1"/>
  <c r="L27" i="217"/>
  <c r="L28" i="217" s="1"/>
  <c r="H50" i="218"/>
  <c r="L61" i="218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G48" i="217"/>
  <c r="G61" i="217" s="1"/>
  <c r="G62" i="217" s="1"/>
  <c r="G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H27" i="216" l="1"/>
  <c r="E61" i="217"/>
  <c r="E62" i="217" s="1"/>
  <c r="E72" i="217" s="1"/>
  <c r="H61" i="217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K50" i="216" l="1"/>
  <c r="C50" i="216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F27" i="215" l="1"/>
  <c r="B73" i="217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M62" i="215" s="1"/>
  <c r="M72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B50" i="215" s="1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C28" i="215"/>
  <c r="G28" i="215"/>
  <c r="K28" i="215"/>
  <c r="B61" i="215"/>
  <c r="B62" i="215" s="1"/>
  <c r="H50" i="215"/>
  <c r="M50" i="215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I23" i="214"/>
  <c r="I27" i="214" s="1"/>
  <c r="H23" i="214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H27" i="214" l="1"/>
  <c r="J27" i="214"/>
  <c r="G50" i="215"/>
  <c r="K61" i="215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K50" i="214" s="1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N73" i="213"/>
  <c r="B68" i="213"/>
  <c r="C68" i="213" s="1"/>
  <c r="D68" i="213" s="1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B23" i="213"/>
  <c r="C23" i="213"/>
  <c r="D23" i="213"/>
  <c r="E23" i="213"/>
  <c r="F23" i="213"/>
  <c r="F27" i="213" s="1"/>
  <c r="F28" i="213" s="1"/>
  <c r="G23" i="213"/>
  <c r="H23" i="213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N4" i="213"/>
  <c r="C9" i="212"/>
  <c r="C13" i="212" s="1"/>
  <c r="N73" i="212"/>
  <c r="B68" i="212"/>
  <c r="C68" i="212" s="1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P53" i="212" s="1"/>
  <c r="Z53" i="212" s="1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H34" i="212"/>
  <c r="H38" i="212" s="1"/>
  <c r="H42" i="212" s="1"/>
  <c r="G34" i="212"/>
  <c r="G38" i="212" s="1"/>
  <c r="G42" i="212" s="1"/>
  <c r="F34" i="212"/>
  <c r="F38" i="212" s="1"/>
  <c r="F42" i="212" s="1"/>
  <c r="E34" i="212"/>
  <c r="E38" i="212" s="1"/>
  <c r="D34" i="212"/>
  <c r="D38" i="212" s="1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K28" i="212" s="1"/>
  <c r="J23" i="212"/>
  <c r="I23" i="212"/>
  <c r="H23" i="212"/>
  <c r="H27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 s="1"/>
  <c r="F9" i="212"/>
  <c r="F13" i="212" s="1"/>
  <c r="E9" i="212"/>
  <c r="E13" i="212" s="1"/>
  <c r="D9" i="212"/>
  <c r="D13" i="212" s="1"/>
  <c r="B9" i="212"/>
  <c r="B13" i="212" s="1"/>
  <c r="N8" i="212"/>
  <c r="N7" i="212"/>
  <c r="N6" i="212"/>
  <c r="N5" i="212"/>
  <c r="N4" i="212"/>
  <c r="J27" i="212"/>
  <c r="J28" i="212"/>
  <c r="E42" i="212"/>
  <c r="M38" i="212"/>
  <c r="M42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H24" i="211"/>
  <c r="G24" i="211"/>
  <c r="F24" i="211"/>
  <c r="E24" i="211"/>
  <c r="E27" i="211" s="1"/>
  <c r="D24" i="211"/>
  <c r="C24" i="211"/>
  <c r="B24" i="211"/>
  <c r="M23" i="211"/>
  <c r="L23" i="211"/>
  <c r="K23" i="211"/>
  <c r="K27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 s="1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 s="1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 s="1"/>
  <c r="J9" i="209"/>
  <c r="J13" i="209" s="1"/>
  <c r="I9" i="209"/>
  <c r="I13" i="209"/>
  <c r="H9" i="209"/>
  <c r="H13" i="209" s="1"/>
  <c r="G9" i="209"/>
  <c r="G13" i="209" s="1"/>
  <c r="F9" i="209"/>
  <c r="F13" i="209" s="1"/>
  <c r="E9" i="209"/>
  <c r="E13" i="209" s="1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K34" i="208"/>
  <c r="K38" i="208" s="1"/>
  <c r="K42" i="208" s="1"/>
  <c r="J34" i="208"/>
  <c r="J38" i="208" s="1"/>
  <c r="J42" i="208" s="1"/>
  <c r="I34" i="208"/>
  <c r="H34" i="208"/>
  <c r="H38" i="208" s="1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 s="1"/>
  <c r="D42" i="208" s="1"/>
  <c r="C34" i="208"/>
  <c r="C38" i="208" s="1"/>
  <c r="C42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J23" i="208"/>
  <c r="J27" i="208" s="1"/>
  <c r="I23" i="208"/>
  <c r="H23" i="208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H11" i="208"/>
  <c r="G11" i="208"/>
  <c r="F11" i="208"/>
  <c r="E11" i="208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C9" i="208"/>
  <c r="B9" i="208"/>
  <c r="N8" i="208"/>
  <c r="N7" i="208"/>
  <c r="N6" i="208"/>
  <c r="N5" i="208"/>
  <c r="N4" i="208"/>
  <c r="N45" i="208"/>
  <c r="N46" i="208" s="1"/>
  <c r="C88" i="208"/>
  <c r="M53" i="207"/>
  <c r="N53" i="207" s="1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 s="1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 s="1"/>
  <c r="F42" i="207" s="1"/>
  <c r="E34" i="207"/>
  <c r="E38" i="207" s="1"/>
  <c r="E42" i="207" s="1"/>
  <c r="D34" i="207"/>
  <c r="D38" i="207" s="1"/>
  <c r="D42" i="207" s="1"/>
  <c r="C34" i="207"/>
  <c r="B34" i="207"/>
  <c r="B38" i="207" s="1"/>
  <c r="AD33" i="207"/>
  <c r="AR33" i="207" s="1"/>
  <c r="AC33" i="207"/>
  <c r="AQ33" i="207" s="1"/>
  <c r="AA33" i="207"/>
  <c r="AO33" i="207" s="1"/>
  <c r="Z33" i="207"/>
  <c r="AN33" i="207" s="1"/>
  <c r="Y33" i="207"/>
  <c r="AM33" i="207" s="1"/>
  <c r="X33" i="207"/>
  <c r="AL33" i="207" s="1"/>
  <c r="W33" i="207"/>
  <c r="AK33" i="207" s="1"/>
  <c r="V33" i="207"/>
  <c r="AJ33" i="207" s="1"/>
  <c r="U33" i="207"/>
  <c r="AI33" i="207" s="1"/>
  <c r="T33" i="207"/>
  <c r="AH33" i="207" s="1"/>
  <c r="S33" i="207"/>
  <c r="AG33" i="207" s="1"/>
  <c r="R33" i="207"/>
  <c r="AF33" i="207" s="1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E23" i="207"/>
  <c r="E27" i="207" s="1"/>
  <c r="D23" i="207"/>
  <c r="C23" i="207"/>
  <c r="B23" i="207"/>
  <c r="B27" i="207" s="1"/>
  <c r="M20" i="207"/>
  <c r="L20" i="207"/>
  <c r="K20" i="207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N20" i="207" s="1"/>
  <c r="J11" i="207"/>
  <c r="I11" i="207"/>
  <c r="H11" i="207"/>
  <c r="G11" i="207"/>
  <c r="F11" i="207"/>
  <c r="E11" i="207"/>
  <c r="D11" i="207"/>
  <c r="C11" i="207"/>
  <c r="B11" i="207"/>
  <c r="M9" i="207"/>
  <c r="M13" i="207" s="1"/>
  <c r="L9" i="207"/>
  <c r="L13" i="207"/>
  <c r="K9" i="207"/>
  <c r="K13" i="207" s="1"/>
  <c r="J9" i="207"/>
  <c r="J13" i="207" s="1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/>
  <c r="N8" i="207"/>
  <c r="N7" i="207"/>
  <c r="N6" i="207"/>
  <c r="N5" i="207"/>
  <c r="N9" i="207" s="1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5" i="206" s="1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 s="1"/>
  <c r="B42" i="206" s="1"/>
  <c r="AD33" i="206"/>
  <c r="AR33" i="206" s="1"/>
  <c r="AC33" i="206"/>
  <c r="AQ33" i="206" s="1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 s="1"/>
  <c r="AA32" i="206"/>
  <c r="AO32" i="206" s="1"/>
  <c r="Z32" i="206"/>
  <c r="AN32" i="206"/>
  <c r="Y32" i="206"/>
  <c r="AM32" i="206"/>
  <c r="X32" i="206"/>
  <c r="AL32" i="206" s="1"/>
  <c r="W32" i="206"/>
  <c r="AK32" i="206" s="1"/>
  <c r="V32" i="206"/>
  <c r="AJ32" i="206"/>
  <c r="U32" i="206"/>
  <c r="AI32" i="206"/>
  <c r="T32" i="206"/>
  <c r="AH32" i="206" s="1"/>
  <c r="S32" i="206"/>
  <c r="AG32" i="206" s="1"/>
  <c r="R32" i="206"/>
  <c r="AF32" i="206"/>
  <c r="Q32" i="206"/>
  <c r="AE32" i="206"/>
  <c r="P32" i="206"/>
  <c r="AD32" i="206" s="1"/>
  <c r="AR32" i="206" s="1"/>
  <c r="N32" i="206"/>
  <c r="AB32" i="206" s="1"/>
  <c r="AP32" i="206" s="1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C25" i="206"/>
  <c r="B25" i="206"/>
  <c r="M24" i="206"/>
  <c r="L24" i="206"/>
  <c r="L27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L23" i="206"/>
  <c r="K23" i="206"/>
  <c r="K27" i="206" s="1"/>
  <c r="J23" i="206"/>
  <c r="I23" i="206"/>
  <c r="I27" i="206" s="1"/>
  <c r="I28" i="206" s="1"/>
  <c r="H23" i="206"/>
  <c r="G23" i="206"/>
  <c r="G27" i="206" s="1"/>
  <c r="F23" i="206"/>
  <c r="E23" i="206"/>
  <c r="E27" i="206" s="1"/>
  <c r="D23" i="206"/>
  <c r="C23" i="206"/>
  <c r="B23" i="206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 s="1"/>
  <c r="K9" i="206"/>
  <c r="K13" i="206" s="1"/>
  <c r="J9" i="206"/>
  <c r="I9" i="206"/>
  <c r="H9" i="206"/>
  <c r="H13" i="206" s="1"/>
  <c r="G9" i="206"/>
  <c r="F9" i="206"/>
  <c r="E9" i="206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 s="1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 s="1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L23" i="205"/>
  <c r="K23" i="205"/>
  <c r="J23" i="205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B48" i="205" s="1"/>
  <c r="B61" i="205" s="1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 s="1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 s="1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N26" i="204" s="1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M24" i="204"/>
  <c r="L24" i="204"/>
  <c r="K24" i="204"/>
  <c r="J24" i="204"/>
  <c r="I24" i="204"/>
  <c r="H24" i="204"/>
  <c r="G24" i="204"/>
  <c r="F24" i="204"/>
  <c r="E24" i="204"/>
  <c r="D24" i="204"/>
  <c r="C24" i="204"/>
  <c r="B24" i="204"/>
  <c r="M23" i="204"/>
  <c r="M27" i="204" s="1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 s="1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 s="1"/>
  <c r="L23" i="203"/>
  <c r="L27" i="203" s="1"/>
  <c r="K23" i="203"/>
  <c r="J23" i="203"/>
  <c r="I23" i="203"/>
  <c r="H23" i="203"/>
  <c r="G23" i="203"/>
  <c r="F23" i="203"/>
  <c r="E23" i="203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F11" i="203"/>
  <c r="E11" i="203"/>
  <c r="D11" i="203"/>
  <c r="C11" i="203"/>
  <c r="B11" i="203"/>
  <c r="M9" i="203"/>
  <c r="M13" i="203" s="1"/>
  <c r="L9" i="203"/>
  <c r="L13" i="203" s="1"/>
  <c r="K9" i="203"/>
  <c r="K13" i="203" s="1"/>
  <c r="J9" i="203"/>
  <c r="J13" i="203" s="1"/>
  <c r="I9" i="203"/>
  <c r="I13" i="203" s="1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 s="1"/>
  <c r="K42" i="202" s="1"/>
  <c r="J34" i="202"/>
  <c r="J38" i="202" s="1"/>
  <c r="J42" i="202" s="1"/>
  <c r="I34" i="202"/>
  <c r="H34" i="202"/>
  <c r="H38" i="202" s="1"/>
  <c r="H42" i="202" s="1"/>
  <c r="G34" i="202"/>
  <c r="G38" i="202" s="1"/>
  <c r="G42" i="202" s="1"/>
  <c r="F34" i="202"/>
  <c r="F38" i="202" s="1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 s="1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 s="1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 s="1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E24" i="202"/>
  <c r="D24" i="202"/>
  <c r="C24" i="202"/>
  <c r="B24" i="202"/>
  <c r="M23" i="202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 s="1"/>
  <c r="L9" i="202"/>
  <c r="L13" i="202" s="1"/>
  <c r="K9" i="202"/>
  <c r="K13" i="202" s="1"/>
  <c r="J9" i="202"/>
  <c r="I9" i="202"/>
  <c r="H9" i="202"/>
  <c r="G9" i="202"/>
  <c r="F9" i="202"/>
  <c r="E9" i="202"/>
  <c r="E13" i="202" s="1"/>
  <c r="D9" i="202"/>
  <c r="C9" i="202"/>
  <c r="B9" i="202"/>
  <c r="N8" i="202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 s="1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 s="1"/>
  <c r="AA32" i="200"/>
  <c r="AO32" i="200" s="1"/>
  <c r="Z32" i="200"/>
  <c r="AN32" i="200" s="1"/>
  <c r="Y32" i="200"/>
  <c r="AM32" i="200" s="1"/>
  <c r="X32" i="200"/>
  <c r="AL32" i="200" s="1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/>
  <c r="AP32" i="200" s="1"/>
  <c r="N31" i="200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C20" i="200"/>
  <c r="C48" i="200" s="1"/>
  <c r="C61" i="200" s="1"/>
  <c r="B20" i="200"/>
  <c r="N19" i="200"/>
  <c r="N17" i="200"/>
  <c r="N16" i="200"/>
  <c r="E11" i="200"/>
  <c r="D11" i="200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I34" i="199"/>
  <c r="I38" i="199" s="1"/>
  <c r="I42" i="199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K24" i="199"/>
  <c r="J24" i="199"/>
  <c r="I24" i="199"/>
  <c r="H24" i="199"/>
  <c r="G24" i="199"/>
  <c r="F24" i="199"/>
  <c r="E24" i="199"/>
  <c r="D24" i="199"/>
  <c r="C24" i="199"/>
  <c r="B24" i="199"/>
  <c r="M23" i="199"/>
  <c r="M27" i="199" s="1"/>
  <c r="L23" i="199"/>
  <c r="K23" i="199"/>
  <c r="J23" i="199"/>
  <c r="I23" i="199"/>
  <c r="I27" i="199" s="1"/>
  <c r="H23" i="199"/>
  <c r="G23" i="199"/>
  <c r="F23" i="199"/>
  <c r="E23" i="199"/>
  <c r="E27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87" i="198" s="1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I48" i="198" s="1"/>
  <c r="I61" i="198" s="1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 s="1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 s="1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 s="1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 s="1"/>
  <c r="S32" i="197"/>
  <c r="AG32" i="197" s="1"/>
  <c r="R32" i="197"/>
  <c r="AF32" i="197" s="1"/>
  <c r="Q32" i="197"/>
  <c r="AE32" i="197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/>
  <c r="L9" i="197"/>
  <c r="L13" i="197" s="1"/>
  <c r="K9" i="197"/>
  <c r="K13" i="197" s="1"/>
  <c r="J9" i="197"/>
  <c r="J13" i="197" s="1"/>
  <c r="I9" i="197"/>
  <c r="I13" i="197"/>
  <c r="H9" i="197"/>
  <c r="H13" i="197" s="1"/>
  <c r="G9" i="197"/>
  <c r="G13" i="197" s="1"/>
  <c r="F9" i="197"/>
  <c r="F13" i="197" s="1"/>
  <c r="E9" i="197"/>
  <c r="E13" i="197"/>
  <c r="D9" i="197"/>
  <c r="D13" i="197" s="1"/>
  <c r="C9" i="197"/>
  <c r="C13" i="197" s="1"/>
  <c r="B9" i="197"/>
  <c r="B13" i="197" s="1"/>
  <c r="N8" i="197"/>
  <c r="N7" i="197"/>
  <c r="N6" i="197"/>
  <c r="N5" i="197"/>
  <c r="N4" i="197"/>
  <c r="B55" i="196"/>
  <c r="B11" i="196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 s="1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F34" i="196"/>
  <c r="E34" i="196"/>
  <c r="E38" i="196" s="1"/>
  <c r="E42" i="196" s="1"/>
  <c r="D34" i="196"/>
  <c r="D38" i="196" s="1"/>
  <c r="D42" i="196" s="1"/>
  <c r="C34" i="196"/>
  <c r="C38" i="196" s="1"/>
  <c r="C42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K27" i="196" s="1"/>
  <c r="J24" i="196"/>
  <c r="I24" i="196"/>
  <c r="H24" i="196"/>
  <c r="G24" i="196"/>
  <c r="F24" i="196"/>
  <c r="E24" i="196"/>
  <c r="D24" i="196"/>
  <c r="C24" i="196"/>
  <c r="N24" i="196" s="1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 s="1"/>
  <c r="K9" i="196"/>
  <c r="K13" i="196" s="1"/>
  <c r="J9" i="196"/>
  <c r="J13" i="196" s="1"/>
  <c r="I9" i="196"/>
  <c r="I13" i="196"/>
  <c r="H9" i="196"/>
  <c r="H13" i="196" s="1"/>
  <c r="G9" i="196"/>
  <c r="G13" i="196" s="1"/>
  <c r="F9" i="196"/>
  <c r="F13" i="196" s="1"/>
  <c r="E9" i="196"/>
  <c r="E13" i="196"/>
  <c r="D9" i="196"/>
  <c r="D13" i="196" s="1"/>
  <c r="C9" i="196"/>
  <c r="C13" i="196" s="1"/>
  <c r="B9" i="196"/>
  <c r="B13" i="196" s="1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 s="1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 s="1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 s="1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 s="1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 s="1"/>
  <c r="G23" i="195"/>
  <c r="F23" i="195"/>
  <c r="E23" i="195"/>
  <c r="D23" i="195"/>
  <c r="D27" i="195" s="1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 s="1"/>
  <c r="C56" i="194"/>
  <c r="B55" i="194"/>
  <c r="N54" i="194"/>
  <c r="M53" i="194"/>
  <c r="N53" i="194" s="1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 s="1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 s="1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 s="1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 s="1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 s="1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 s="1"/>
  <c r="C9" i="194"/>
  <c r="C13" i="194" s="1"/>
  <c r="B9" i="194"/>
  <c r="B13" i="194" s="1"/>
  <c r="N8" i="194"/>
  <c r="N7" i="194"/>
  <c r="N6" i="194"/>
  <c r="N5" i="194"/>
  <c r="N4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B55" i="193"/>
  <c r="N54" i="193"/>
  <c r="N53" i="193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 s="1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 s="1"/>
  <c r="AA32" i="193"/>
  <c r="AO32" i="193" s="1"/>
  <c r="Z32" i="193"/>
  <c r="AN32" i="193" s="1"/>
  <c r="Y32" i="193"/>
  <c r="AM32" i="193" s="1"/>
  <c r="X32" i="193"/>
  <c r="AL32" i="193" s="1"/>
  <c r="W32" i="193"/>
  <c r="AK32" i="193" s="1"/>
  <c r="V32" i="193"/>
  <c r="AJ32" i="193" s="1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 s="1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1" i="192"/>
  <c r="N40" i="192"/>
  <c r="N37" i="192"/>
  <c r="M34" i="192"/>
  <c r="M38" i="192" s="1"/>
  <c r="M42" i="192" s="1"/>
  <c r="L34" i="192"/>
  <c r="L38" i="192" s="1"/>
  <c r="L42" i="192" s="1"/>
  <c r="K34" i="192"/>
  <c r="K38" i="192" s="1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 s="1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J20" i="192"/>
  <c r="I20" i="192"/>
  <c r="H20" i="192"/>
  <c r="G20" i="192"/>
  <c r="F20" i="192"/>
  <c r="E20" i="192"/>
  <c r="D20" i="192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 s="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 s="1"/>
  <c r="L9" i="191"/>
  <c r="L13" i="191" s="1"/>
  <c r="K9" i="191"/>
  <c r="K13" i="191" s="1"/>
  <c r="J9" i="191"/>
  <c r="J13" i="191" s="1"/>
  <c r="I9" i="191"/>
  <c r="I13" i="191" s="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E48" i="190" s="1"/>
  <c r="D46" i="190"/>
  <c r="C46" i="190"/>
  <c r="B46" i="190"/>
  <c r="N45" i="190"/>
  <c r="N44" i="190"/>
  <c r="N41" i="190"/>
  <c r="N40" i="190"/>
  <c r="N37" i="190"/>
  <c r="M34" i="190"/>
  <c r="M38" i="190"/>
  <c r="M42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 s="1"/>
  <c r="AC33" i="190"/>
  <c r="AQ33" i="190" s="1"/>
  <c r="AA33" i="190"/>
  <c r="AO33" i="190" s="1"/>
  <c r="Z33" i="190"/>
  <c r="AN33" i="190" s="1"/>
  <c r="Y33" i="190"/>
  <c r="AM33" i="190" s="1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 s="1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 s="1"/>
  <c r="Q32" i="190"/>
  <c r="AE32" i="190" s="1"/>
  <c r="P32" i="190"/>
  <c r="AD32" i="190" s="1"/>
  <c r="AR32" i="190" s="1"/>
  <c r="N32" i="190"/>
  <c r="AB32" i="190" s="1"/>
  <c r="AP32" i="190" s="1"/>
  <c r="N31" i="190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C24" i="190"/>
  <c r="B24" i="190"/>
  <c r="M23" i="190"/>
  <c r="M27" i="190"/>
  <c r="L23" i="190"/>
  <c r="K23" i="190"/>
  <c r="J23" i="190"/>
  <c r="I23" i="190"/>
  <c r="I27" i="190" s="1"/>
  <c r="H23" i="190"/>
  <c r="H27" i="190" s="1"/>
  <c r="G23" i="190"/>
  <c r="F23" i="190"/>
  <c r="E23" i="190"/>
  <c r="E27" i="190" s="1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 s="1"/>
  <c r="B42" i="189" s="1"/>
  <c r="AD33" i="189"/>
  <c r="AR33" i="189" s="1"/>
  <c r="AC33" i="189"/>
  <c r="AQ33" i="189" s="1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 s="1"/>
  <c r="L23" i="189"/>
  <c r="K23" i="189"/>
  <c r="J23" i="189"/>
  <c r="I23" i="189"/>
  <c r="H23" i="189"/>
  <c r="G23" i="189"/>
  <c r="F23" i="189"/>
  <c r="F27" i="189" s="1"/>
  <c r="E23" i="189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 s="1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 s="1"/>
  <c r="D42" i="188" s="1"/>
  <c r="C34" i="188"/>
  <c r="C38" i="188" s="1"/>
  <c r="C42" i="188" s="1"/>
  <c r="B34" i="188"/>
  <c r="AD33" i="188"/>
  <c r="AR33" i="188" s="1"/>
  <c r="AC33" i="188"/>
  <c r="AQ33" i="188" s="1"/>
  <c r="AA33" i="188"/>
  <c r="AO33" i="188" s="1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 s="1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I24" i="188"/>
  <c r="H24" i="188"/>
  <c r="G24" i="188"/>
  <c r="F24" i="188"/>
  <c r="E24" i="188"/>
  <c r="D24" i="188"/>
  <c r="C24" i="188"/>
  <c r="B24" i="188"/>
  <c r="M23" i="188"/>
  <c r="L23" i="188"/>
  <c r="L27" i="188" s="1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 s="1"/>
  <c r="J50" i="188" s="1"/>
  <c r="I20" i="188"/>
  <c r="H20" i="188"/>
  <c r="G20" i="188"/>
  <c r="F20" i="188"/>
  <c r="E20" i="188"/>
  <c r="D20" i="188"/>
  <c r="C20" i="188"/>
  <c r="B20" i="188"/>
  <c r="N19" i="188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6" i="187" s="1"/>
  <c r="N44" i="187"/>
  <c r="N41" i="187"/>
  <c r="N40" i="187"/>
  <c r="N37" i="187"/>
  <c r="M34" i="187"/>
  <c r="M38" i="187" s="1"/>
  <c r="M42" i="187" s="1"/>
  <c r="L34" i="187"/>
  <c r="L38" i="187" s="1"/>
  <c r="L42" i="187" s="1"/>
  <c r="K34" i="187"/>
  <c r="K38" i="187" s="1"/>
  <c r="K42" i="187" s="1"/>
  <c r="J34" i="187"/>
  <c r="J38" i="187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 s="1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 s="1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 s="1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 s="1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C27" i="186" s="1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58" i="186"/>
  <c r="E56" i="185"/>
  <c r="E87" i="185" s="1"/>
  <c r="M87" i="185"/>
  <c r="L87" i="185"/>
  <c r="K87" i="185"/>
  <c r="J87" i="185"/>
  <c r="I87" i="185"/>
  <c r="H87" i="185"/>
  <c r="G87" i="185"/>
  <c r="F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 s="1"/>
  <c r="M42" i="185" s="1"/>
  <c r="L34" i="185"/>
  <c r="L38" i="185" s="1"/>
  <c r="L42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 s="1"/>
  <c r="G42" i="185" s="1"/>
  <c r="F34" i="185"/>
  <c r="E34" i="185"/>
  <c r="E38" i="185" s="1"/>
  <c r="E42" i="185" s="1"/>
  <c r="D34" i="185"/>
  <c r="D38" i="185" s="1"/>
  <c r="D42" i="185" s="1"/>
  <c r="C34" i="185"/>
  <c r="C38" i="185" s="1"/>
  <c r="C42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 s="1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 s="1"/>
  <c r="K23" i="185"/>
  <c r="J23" i="185"/>
  <c r="I23" i="185"/>
  <c r="H23" i="185"/>
  <c r="H27" i="185" s="1"/>
  <c r="G23" i="185"/>
  <c r="F23" i="185"/>
  <c r="F27" i="185" s="1"/>
  <c r="E23" i="185"/>
  <c r="E27" i="185" s="1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 s="1"/>
  <c r="J9" i="185"/>
  <c r="J13" i="185" s="1"/>
  <c r="I9" i="185"/>
  <c r="I13" i="185" s="1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 s="1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 s="1"/>
  <c r="L42" i="184" s="1"/>
  <c r="K34" i="184"/>
  <c r="K38" i="184" s="1"/>
  <c r="K42" i="184" s="1"/>
  <c r="K48" i="184" s="1"/>
  <c r="J34" i="184"/>
  <c r="J38" i="184" s="1"/>
  <c r="J42" i="184" s="1"/>
  <c r="I34" i="184"/>
  <c r="I38" i="184" s="1"/>
  <c r="I42" i="184" s="1"/>
  <c r="H34" i="184"/>
  <c r="H38" i="184" s="1"/>
  <c r="H42" i="184" s="1"/>
  <c r="G34" i="184"/>
  <c r="G38" i="184" s="1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 s="1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 s="1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 s="1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 s="1"/>
  <c r="N8" i="184"/>
  <c r="N7" i="184"/>
  <c r="N6" i="184"/>
  <c r="N5" i="184"/>
  <c r="N4" i="184"/>
  <c r="C83" i="184"/>
  <c r="D83" i="184" s="1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 s="1"/>
  <c r="L42" i="183" s="1"/>
  <c r="L48" i="183" s="1"/>
  <c r="L61" i="183" s="1"/>
  <c r="K34" i="183"/>
  <c r="K38" i="183" s="1"/>
  <c r="K42" i="183" s="1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 s="1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 s="1"/>
  <c r="T33" i="183"/>
  <c r="AH33" i="183" s="1"/>
  <c r="S33" i="183"/>
  <c r="AG33" i="183" s="1"/>
  <c r="R33" i="183"/>
  <c r="AF33" i="183" s="1"/>
  <c r="Q33" i="183"/>
  <c r="AE33" i="183" s="1"/>
  <c r="N33" i="183"/>
  <c r="AB33" i="183" s="1"/>
  <c r="AP33" i="183" s="1"/>
  <c r="AC32" i="183"/>
  <c r="AQ32" i="183" s="1"/>
  <c r="AA32" i="183"/>
  <c r="AO32" i="183" s="1"/>
  <c r="Z32" i="183"/>
  <c r="AN32" i="183" s="1"/>
  <c r="Y32" i="183"/>
  <c r="AM32" i="183" s="1"/>
  <c r="X32" i="183"/>
  <c r="AL32" i="183" s="1"/>
  <c r="W32" i="183"/>
  <c r="AK32" i="183" s="1"/>
  <c r="V32" i="183"/>
  <c r="AJ32" i="183" s="1"/>
  <c r="U32" i="183"/>
  <c r="AI32" i="183" s="1"/>
  <c r="T32" i="183"/>
  <c r="AH32" i="183" s="1"/>
  <c r="S32" i="183"/>
  <c r="AG32" i="183" s="1"/>
  <c r="R32" i="183"/>
  <c r="AF32" i="183" s="1"/>
  <c r="Q32" i="183"/>
  <c r="AE32" i="183" s="1"/>
  <c r="P32" i="183"/>
  <c r="AD32" i="183" s="1"/>
  <c r="AR32" i="183" s="1"/>
  <c r="N32" i="183"/>
  <c r="AB32" i="183" s="1"/>
  <c r="AP32" i="183" s="1"/>
  <c r="N31" i="183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 s="1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 s="1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C48" i="182" s="1"/>
  <c r="C61" i="182" s="1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 s="1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 s="1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G48" i="182"/>
  <c r="G61" i="182" s="1"/>
  <c r="B55" i="181"/>
  <c r="B58" i="181" s="1"/>
  <c r="AD33" i="181"/>
  <c r="AR33" i="181" s="1"/>
  <c r="AC33" i="181"/>
  <c r="AQ33" i="181" s="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 s="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4" i="181"/>
  <c r="N53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 s="1"/>
  <c r="G34" i="181"/>
  <c r="G38" i="181" s="1"/>
  <c r="G42" i="181" s="1"/>
  <c r="F34" i="181"/>
  <c r="F38" i="181" s="1"/>
  <c r="F42" i="181" s="1"/>
  <c r="E34" i="181"/>
  <c r="E38" i="181" s="1"/>
  <c r="E42" i="181" s="1"/>
  <c r="D34" i="181"/>
  <c r="D38" i="181" s="1"/>
  <c r="D42" i="181" s="1"/>
  <c r="C34" i="181"/>
  <c r="C38" i="181"/>
  <c r="C42" i="181" s="1"/>
  <c r="C48" i="181" s="1"/>
  <c r="C61" i="181" s="1"/>
  <c r="B34" i="181"/>
  <c r="B38" i="181" s="1"/>
  <c r="B42" i="181" s="1"/>
  <c r="N33" i="181"/>
  <c r="AB33" i="181" s="1"/>
  <c r="AP33" i="181" s="1"/>
  <c r="N32" i="181"/>
  <c r="AB32" i="181"/>
  <c r="AP32" i="181"/>
  <c r="N31" i="18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B25" i="181"/>
  <c r="M24" i="181"/>
  <c r="L24" i="181"/>
  <c r="K24" i="181"/>
  <c r="J24" i="181"/>
  <c r="I24" i="181"/>
  <c r="H24" i="181"/>
  <c r="G24" i="181"/>
  <c r="F24" i="181"/>
  <c r="E24" i="181"/>
  <c r="D24" i="181"/>
  <c r="C24" i="181"/>
  <c r="B24" i="181"/>
  <c r="M23" i="181"/>
  <c r="M27" i="181"/>
  <c r="L23" i="181"/>
  <c r="L27" i="181" s="1"/>
  <c r="K23" i="181"/>
  <c r="J23" i="181"/>
  <c r="I23" i="181"/>
  <c r="I27" i="181"/>
  <c r="H23" i="181"/>
  <c r="G23" i="181"/>
  <c r="F23" i="18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N19" i="181"/>
  <c r="N17" i="181"/>
  <c r="N16" i="18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 s="1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I34" i="180"/>
  <c r="I38" i="180"/>
  <c r="I41" i="180" s="1"/>
  <c r="H34" i="180"/>
  <c r="G34" i="180"/>
  <c r="G38" i="180" s="1"/>
  <c r="G41" i="180" s="1"/>
  <c r="F34" i="180"/>
  <c r="F38" i="180" s="1"/>
  <c r="F41" i="180" s="1"/>
  <c r="F47" i="180" s="1"/>
  <c r="E34" i="180"/>
  <c r="E38" i="180" s="1"/>
  <c r="E41" i="180" s="1"/>
  <c r="D34" i="180"/>
  <c r="C34" i="180"/>
  <c r="C38" i="180" s="1"/>
  <c r="C41" i="180" s="1"/>
  <c r="B34" i="180"/>
  <c r="B38" i="180" s="1"/>
  <c r="B41" i="180" s="1"/>
  <c r="B47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I23" i="180"/>
  <c r="H23" i="180"/>
  <c r="H27" i="180"/>
  <c r="G23" i="180"/>
  <c r="F23" i="180"/>
  <c r="E23" i="180"/>
  <c r="D23" i="180"/>
  <c r="D27" i="180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 s="1"/>
  <c r="K9" i="180"/>
  <c r="K13" i="180" s="1"/>
  <c r="J9" i="180"/>
  <c r="J13" i="180" s="1"/>
  <c r="I9" i="180"/>
  <c r="I13" i="180" s="1"/>
  <c r="H9" i="180"/>
  <c r="H13" i="180" s="1"/>
  <c r="G9" i="180"/>
  <c r="G13" i="180" s="1"/>
  <c r="F9" i="180"/>
  <c r="F13" i="180"/>
  <c r="E9" i="180"/>
  <c r="E13" i="180" s="1"/>
  <c r="D9" i="180"/>
  <c r="D13" i="180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H27" i="213" l="1"/>
  <c r="H28" i="213" s="1"/>
  <c r="K61" i="214"/>
  <c r="K62" i="214" s="1"/>
  <c r="K72" i="214" s="1"/>
  <c r="C47" i="180"/>
  <c r="G27" i="181"/>
  <c r="N25" i="181"/>
  <c r="N34" i="181"/>
  <c r="N25" i="182"/>
  <c r="N20" i="188"/>
  <c r="N34" i="190"/>
  <c r="D58" i="194"/>
  <c r="F83" i="198"/>
  <c r="F85" i="198" s="1"/>
  <c r="N26" i="197"/>
  <c r="M28" i="198"/>
  <c r="N11" i="199"/>
  <c r="L27" i="199"/>
  <c r="L28" i="199" s="1"/>
  <c r="D48" i="200"/>
  <c r="F27" i="202"/>
  <c r="N20" i="204"/>
  <c r="I13" i="206"/>
  <c r="G48" i="208"/>
  <c r="G61" i="208" s="1"/>
  <c r="E13" i="208"/>
  <c r="M46" i="213"/>
  <c r="L48" i="213"/>
  <c r="L50" i="213" s="1"/>
  <c r="J47" i="180"/>
  <c r="B48" i="181"/>
  <c r="F27" i="181"/>
  <c r="M48" i="181"/>
  <c r="M61" i="181" s="1"/>
  <c r="I48" i="190"/>
  <c r="I61" i="190" s="1"/>
  <c r="K48" i="192"/>
  <c r="K61" i="192" s="1"/>
  <c r="M84" i="194"/>
  <c r="C48" i="196"/>
  <c r="C61" i="196" s="1"/>
  <c r="J48" i="199"/>
  <c r="J61" i="199" s="1"/>
  <c r="N11" i="200"/>
  <c r="H88" i="200"/>
  <c r="I88" i="200" s="1"/>
  <c r="J88" i="200" s="1"/>
  <c r="K88" i="200" s="1"/>
  <c r="L88" i="200" s="1"/>
  <c r="M88" i="200" s="1"/>
  <c r="H48" i="202"/>
  <c r="H61" i="202" s="1"/>
  <c r="M28" i="206"/>
  <c r="N25" i="206"/>
  <c r="N46" i="209"/>
  <c r="K28" i="211"/>
  <c r="I48" i="212"/>
  <c r="J27" i="180"/>
  <c r="M13" i="180"/>
  <c r="C48" i="185"/>
  <c r="E87" i="186"/>
  <c r="E27" i="189"/>
  <c r="D48" i="192"/>
  <c r="D61" i="192" s="1"/>
  <c r="C87" i="193"/>
  <c r="D85" i="198"/>
  <c r="G13" i="203"/>
  <c r="I27" i="203"/>
  <c r="J27" i="204"/>
  <c r="F48" i="204"/>
  <c r="F27" i="206"/>
  <c r="F28" i="206" s="1"/>
  <c r="F28" i="207"/>
  <c r="D13" i="208"/>
  <c r="C48" i="208"/>
  <c r="C61" i="208" s="1"/>
  <c r="H28" i="212"/>
  <c r="C85" i="198"/>
  <c r="H27" i="182"/>
  <c r="N34" i="183"/>
  <c r="C87" i="184"/>
  <c r="K27" i="184"/>
  <c r="D48" i="185"/>
  <c r="N26" i="187"/>
  <c r="J27" i="188"/>
  <c r="I48" i="188"/>
  <c r="I61" i="188" s="1"/>
  <c r="H27" i="193"/>
  <c r="H13" i="194"/>
  <c r="N46" i="195"/>
  <c r="B27" i="197"/>
  <c r="J27" i="197"/>
  <c r="C27" i="200"/>
  <c r="N34" i="200"/>
  <c r="D13" i="201"/>
  <c r="D27" i="201"/>
  <c r="L27" i="201"/>
  <c r="M27" i="202"/>
  <c r="F13" i="205"/>
  <c r="J27" i="205"/>
  <c r="J28" i="205" s="1"/>
  <c r="K48" i="207"/>
  <c r="K61" i="207" s="1"/>
  <c r="K62" i="207" s="1"/>
  <c r="K72" i="207" s="1"/>
  <c r="H27" i="208"/>
  <c r="K27" i="209"/>
  <c r="M27" i="211"/>
  <c r="I27" i="211"/>
  <c r="I28" i="211" s="1"/>
  <c r="D27" i="213"/>
  <c r="D28" i="213" s="1"/>
  <c r="K27" i="181"/>
  <c r="N26" i="181"/>
  <c r="N55" i="181"/>
  <c r="N58" i="181" s="1"/>
  <c r="L48" i="185"/>
  <c r="L61" i="185" s="1"/>
  <c r="D48" i="187"/>
  <c r="E87" i="189"/>
  <c r="K48" i="193"/>
  <c r="E28" i="199"/>
  <c r="N9" i="202"/>
  <c r="N55" i="205"/>
  <c r="E13" i="206"/>
  <c r="H13" i="207"/>
  <c r="I13" i="208"/>
  <c r="K48" i="208"/>
  <c r="D27" i="190"/>
  <c r="M48" i="190"/>
  <c r="M61" i="190" s="1"/>
  <c r="B48" i="192"/>
  <c r="N46" i="192"/>
  <c r="N20" i="200"/>
  <c r="C27" i="202"/>
  <c r="L28" i="203"/>
  <c r="L28" i="206"/>
  <c r="N26" i="206"/>
  <c r="L48" i="208"/>
  <c r="F48" i="212"/>
  <c r="F61" i="212" s="1"/>
  <c r="N20" i="181"/>
  <c r="J27" i="181"/>
  <c r="E58" i="185"/>
  <c r="H13" i="188"/>
  <c r="I27" i="189"/>
  <c r="E27" i="203"/>
  <c r="C27" i="204"/>
  <c r="F27" i="204"/>
  <c r="F28" i="204" s="1"/>
  <c r="N25" i="204"/>
  <c r="M28" i="205"/>
  <c r="J13" i="206"/>
  <c r="B27" i="206"/>
  <c r="B28" i="207"/>
  <c r="K28" i="208"/>
  <c r="N26" i="209"/>
  <c r="L48" i="211"/>
  <c r="L61" i="211" s="1"/>
  <c r="L62" i="211" s="1"/>
  <c r="L72" i="211" s="1"/>
  <c r="N46" i="213"/>
  <c r="M27" i="201"/>
  <c r="F28" i="201"/>
  <c r="B61" i="18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61" i="180" s="1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F13" i="186"/>
  <c r="D48" i="186"/>
  <c r="D50" i="186" s="1"/>
  <c r="H48" i="186"/>
  <c r="H61" i="186" s="1"/>
  <c r="H62" i="186" s="1"/>
  <c r="H72" i="186" s="1"/>
  <c r="L27" i="186"/>
  <c r="F48" i="186"/>
  <c r="L48" i="187"/>
  <c r="L61" i="187" s="1"/>
  <c r="L62" i="187" s="1"/>
  <c r="L72" i="187" s="1"/>
  <c r="N55" i="188"/>
  <c r="C88" i="188"/>
  <c r="F13" i="189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N9" i="180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K47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 s="1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 s="1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B42" i="186"/>
  <c r="B48" i="186" s="1"/>
  <c r="B50" i="186" s="1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 s="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 s="1"/>
  <c r="M61" i="209"/>
  <c r="M62" i="209" s="1"/>
  <c r="M72" i="209" s="1"/>
  <c r="B48" i="208"/>
  <c r="F48" i="208"/>
  <c r="F61" i="208" s="1"/>
  <c r="J48" i="208"/>
  <c r="B28" i="208"/>
  <c r="E27" i="208"/>
  <c r="E28" i="208" s="1"/>
  <c r="M38" i="208"/>
  <c r="M42" i="208" s="1"/>
  <c r="M48" i="208" s="1"/>
  <c r="M50" i="208" s="1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G61" i="213"/>
  <c r="G62" i="213" s="1"/>
  <c r="G72" i="213" s="1"/>
  <c r="E48" i="213"/>
  <c r="E50" i="213" s="1"/>
  <c r="C48" i="213"/>
  <c r="C50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K49" i="180" l="1"/>
  <c r="K60" i="180"/>
  <c r="K61" i="180" s="1"/>
  <c r="K71" i="180" s="1"/>
  <c r="N61" i="181"/>
  <c r="N62" i="181" s="1"/>
  <c r="P72" i="181" s="1"/>
  <c r="J50" i="207"/>
  <c r="N58" i="193"/>
  <c r="M48" i="211"/>
  <c r="I50" i="194"/>
  <c r="F50" i="189"/>
  <c r="C61" i="213"/>
  <c r="C62" i="213" s="1"/>
  <c r="C72" i="213" s="1"/>
  <c r="B50" i="213"/>
  <c r="D61" i="186"/>
  <c r="D62" i="186" s="1"/>
  <c r="D72" i="186" s="1"/>
  <c r="N13" i="205"/>
  <c r="N87" i="186"/>
  <c r="N27" i="209"/>
  <c r="N28" i="209" s="1"/>
  <c r="B50" i="195"/>
  <c r="N13" i="180"/>
  <c r="M62" i="194"/>
  <c r="M72" i="194" s="1"/>
  <c r="C50" i="206"/>
  <c r="F62" i="202"/>
  <c r="F72" i="202" s="1"/>
  <c r="G50" i="20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6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7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7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7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8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8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8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9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A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A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A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A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B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B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B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C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C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C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D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D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D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D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D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E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E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E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E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F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F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F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F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0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0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1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1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1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2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2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3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3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3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4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4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4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4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4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5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5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5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5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5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6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6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6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6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6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7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7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7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7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800-00000A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8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8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8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8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8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8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9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9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9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9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A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 xr:uid="{00000000-0006-0000-1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A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A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A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A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A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B00-00000C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B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B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B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B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B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B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 xr:uid="{00000000-0006-0000-1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C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C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C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C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C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C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C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C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C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D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D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D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D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D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D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D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E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E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E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E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E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E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E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E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E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E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E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F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F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F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F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F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F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F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F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F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F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F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1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2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3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4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4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4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5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5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5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6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6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6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6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6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6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7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7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7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8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8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8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8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8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8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8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9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9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9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9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A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A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B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B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B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B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C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C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C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C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D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D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D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tc={D46E14FF-99C9-4703-9AC3-F9171C8B18A1}</author>
  </authors>
  <commentList>
    <comment ref="A11" authorId="0" shapeId="0" xr:uid="{D18FD370-9F89-4503-A8A9-2E6453F6446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969DED76-F7E3-4280-AF05-56C399F0FE81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4EFAFF7F-6A82-4BF0-83F6-18072B393933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502F9045-9C03-4222-9985-0D1F8F32D70A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81BE97CF-5C78-4D80-A7EF-EF0C3654F6D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84530155-A37B-468A-BE7B-3C666228513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479D1187-15E0-4D1E-90C2-684BC2D12D6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CC79588-11D8-4754-B48F-930C581B64A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8B839CAA-67E5-47F2-8E72-8C80D9B4517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B93FE073-2099-444C-8A5E-B692950C5D2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5D2C622D-ADA1-434A-89F5-B266614EBD3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B9DB6BA5-9355-42C0-8117-70B50F75A4F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A0F34FB6-FEB3-4F95-BA65-A9C49DDB5E0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24B61FE2-EBFB-4E8A-BD23-E0DAF5EB0E7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4BFC843E-B042-4F19-B2EF-6D58229977F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BEC97068-C02B-4388-8895-BB2A2D3C98D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F82E5539-BECA-4330-88D6-F45E763FF10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407E7CA3-3133-4F55-9DCE-B074EEE250E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F539BC67-F875-4B01-B86C-3310BCAC9B98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C4998E9E-DD22-4E43-8FF1-DA5DA5D8D11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D8790186-B15B-4548-97A6-870D26A0BF3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F00FF871-BCA5-4FCE-946A-CD3EDA92288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18D459D0-2CFE-4878-98E1-3AB26AA22AA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DC07B33-7BCE-41A4-AAE7-9FAA77C88E0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68499AC7-644F-4F46-B6A0-C45A0120485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759EE29-3F53-4BFF-A7B3-9243E01D82A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3FADBF99-4B1E-40D1-B0C0-F168836DED1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9F52962F-F9B4-4A4E-92EC-CA49D40F245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39AF74BD-9A3A-4E4A-95A2-40E34DD3376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368DB72A-C1B2-4A7B-B149-23DED29EB6D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62B28BB5-5C90-43E0-B71D-1E9372826C5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D46E14FF-99C9-4703-9AC3-F9171C8B18A1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F5E59D9F-C9D8-40DF-9381-25ED59CEBB1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8B12E68B-48EE-4BEF-B893-87F0621536D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tc={655AB93D-EF01-4CB4-B20A-96BE95ACB64B}</author>
  </authors>
  <commentList>
    <comment ref="A11" authorId="0" shapeId="0" xr:uid="{C833EBA3-697B-441C-A35F-C70A0D10C78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94ACDE6C-67F3-426F-B2F1-6A4587254928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44466FA1-589B-4EA1-A27C-9071A345D083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AE2AE5DC-E5B1-499E-9E5D-F4910752F0D1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1B3BD5D0-B559-4A2B-8C64-0917D3B5F9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794E92DC-DE29-4CDC-BA0A-D82D90C2096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9D574DFF-B90B-4973-9069-68C6F380160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89BDCBB9-536B-4AA9-8F9C-9BA1C8930D5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7D777C04-FD23-4EC6-B299-4F247A1E66E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D3708E56-E794-4344-AB43-186FAC82D5C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302C9E94-FEA9-42BE-85A9-6E418666DCD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441B103-CC95-4A06-90BD-09BA2978667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C368766D-1562-4387-93B0-948E7DD68EF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CCC29615-5D6F-4CEE-BD04-82FBB34BBAA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28CD424F-A51B-443C-9F70-165345CB760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CC4F9790-A296-46AA-A498-E1CD924CB3C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5E221B8B-8B21-4F87-B655-EDCA3AF96AD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2613B4C2-BB8B-42D8-8C4F-CFD121D4085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6FE31FCF-2368-405A-B2D0-1F9B432679A4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A9B7A2AA-CA72-4FB1-8F0F-12F966446F2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D85ECB63-4826-42BD-B815-E7E696AFCB1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960B436A-C493-4D29-B75D-95B62796AA4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25BB0F16-88B6-459B-868E-8399073A1CF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A730A1EE-3BA5-48D2-BAF5-2E13AB03F48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8241D8ED-B459-41CA-B529-418D9BEA494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C4A69BEC-7919-4440-A47F-6B2559E73AC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E2F08BBC-B6FC-4075-B102-A1D278D081A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17A3983D-AC21-4FEC-9E4C-D11C56B658B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A255E62D-D7C5-492A-AF19-85E137D563D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65FA4676-A5EF-416C-B5EA-87A475DE9E5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F09D6BCC-C00C-4BDB-B5CA-F3849C5562C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655AB93D-EF01-4CB4-B20A-96BE95ACB64B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B3414370-514B-48BC-914E-DAFD55B095F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56CD7FA1-DE80-4E63-9548-08543CB875D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tc={6B31751E-35A1-4D52-88E2-CF9E16067928}</author>
  </authors>
  <commentList>
    <comment ref="A11" authorId="0" shapeId="0" xr:uid="{7DBFBA8F-9E16-4905-A6B2-67FA1AF1B6D4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1D0B25F9-98E4-4FD4-A8FD-F1A28B751207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3989C7ED-1E63-4704-BFE4-74C43BBD1854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D02A6206-FE48-42CF-B65B-61CFB202C00B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7ACE95E2-FDA5-4C72-86D7-43DED773943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655D6479-E5EA-488A-BC92-C81C05EC4C4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3DC739F7-0630-43C3-83FE-75F646EB9F9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296A90CA-D8CA-408C-A886-CA1247BE861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666113F2-711A-468A-BD39-96663B48BFB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EE586493-633A-4773-B6BD-1C7557E9BC4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F04CA4BB-239A-4282-910B-65EA141CF85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20230F4F-8663-4F2A-9486-D21FC554035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1E0800A1-CBAA-47B4-8031-DCAF6997B98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8A97F067-DB54-47D9-9EBB-9E4AD77FD12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F991BBE7-6CD2-4E46-B8BA-B36A9C0CBD8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3518723-1743-4AD9-B9B9-2CCC2121E74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8171FB7E-3DF1-4F83-8BF9-27635809FC5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6C127510-BD16-43E4-95DA-8F351C6A99C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46E124F-E008-4C53-93F6-1594573EAC95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93F8600D-1478-4F4E-B38A-7DE074FD47A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3E10A947-2C7C-432E-A45A-8026F6A856B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B7B0334-980D-4D96-BD7C-59BC5E2938D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CFA48D4B-9648-4D4C-8E6C-3EE5A7EACF9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9C59136B-1B06-4E51-8786-86CAB5E3937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7F3D1D37-8AB5-4879-BD88-EC08E04801C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3163A5B9-C46A-478D-9AFC-4888810E577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FF289ECA-7150-483D-8E4D-3172870C82C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AD737B0B-4C07-4241-BC5E-B0303AD087A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23231DAD-8AF7-424D-8FDA-12F0BA70C69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971C7DB-F886-48A5-8A54-EA078905522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9FE033FC-D8FC-4BC0-9699-CBA2C2F54B4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6B31751E-35A1-4D52-88E2-CF9E16067928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204AC61E-ED3B-40D6-A96F-F685AF189FE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B129C383-4695-4C9F-9376-3FB3E6F83F9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tc={0EAF4AC4-D5E2-4B47-9C8C-05E8E0FA807F}</author>
  </authors>
  <commentList>
    <comment ref="A11" authorId="0" shapeId="0" xr:uid="{EEBD4CCF-34D8-4643-AF6D-3C117F156AB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CE862474-4C68-4B4E-AF2F-0B1C04EBC6BC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7236584-CF1B-4857-83AE-9F3D3C8B5119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AA6B8DCC-3E00-4E73-AB7A-5B0E195905AA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DA69C548-6B60-4E20-B2C4-C95154C297E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4E5CD317-9271-429A-8432-56362F0A127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363A83C7-0ED5-40B7-903A-628B66E390E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3382AFA6-8817-48F6-A442-2CB1809EE41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A6ADCD97-7514-41F8-9497-D9D0AE2EC24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F9544E1C-6469-4E84-8155-43678A64E65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712EADA5-493D-458B-9DD3-04855A9851D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7BEFD1A7-5253-4A93-B29A-F61499844C5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380F5779-4004-4539-ABBD-5B8CD4F1B20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DDB01923-C2D7-439E-A99A-4CE338F8CE2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93B8E129-AD60-4565-B40B-B3F852E49C5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C1EC7129-591A-4590-85C2-F98D0E1A5D0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FB68AF61-BCA6-4E98-AE40-72AA64DF0F4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3AF78D0E-0345-4571-9B52-D1200F76394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828AA6B4-EA7C-4570-A544-991B45EA9193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D303D514-40F7-4AB6-ADBF-1A6D7FABA2C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D1FAB326-8A2E-40C9-BBCB-D178F95DC56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AF122DA-3364-4762-B91B-0A34DAC39D8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ABC8813A-05F5-42E7-93D2-1F6BAB4B0A4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85379FD9-F495-4B74-8D78-4C3620056CC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8BF08D64-98E9-4A0A-A13E-11D550CE1BA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6D2DE4F6-F06F-459F-BB5D-9FD24BF210A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457B4067-F468-48B9-B849-5D7C4C7F747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7153A2F9-D147-4228-B9DC-7AFCEB5974B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A8DA7D6A-EEDA-4628-A317-4337C80A476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57E148B5-4D71-4022-AF07-0008D1795B9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C28F7C45-BF80-4F32-95A4-0A1151A34CA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EAF4AC4-D5E2-4B47-9C8C-05E8E0FA807F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5A0998E-2170-4745-AD49-62B78D5BFF7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B0327D78-74A6-4A52-BBB2-B0C8F4D03FC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tc={8FABE8FE-D145-4AD6-8E0D-A1B1BE1C519B}</author>
  </authors>
  <commentList>
    <comment ref="A11" authorId="0" shapeId="0" xr:uid="{F0506EDC-5CCB-4608-A071-E68AB8453E3B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E1EEA663-A9F5-49E5-979A-781CF52FAE41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7CF4F150-4302-4079-AD8D-CB6F33F9EDBE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3FC421B6-E33C-491E-B32D-993DEB23FAAE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A2D65794-F271-45E1-88B1-00BDE01179D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1024A001-4D3E-455D-B243-5F540120055B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534FAF6A-6CC8-4A11-85C0-4232BE71176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3A208D66-246A-4BE7-9A21-91937CD4720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417E7CCA-01EB-4584-8262-47294EA88FC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DAC512C9-D33A-462F-BCE3-9C90962D85A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34B4C77C-2654-4778-AAB3-D277A0D1410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F242E38E-9355-4EED-89ED-C27A304F438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F761B09F-6D4D-44E1-9FD5-5008A63C011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84DFF1DE-6035-4595-A453-AA3EF8E1DAB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64BA8EE-064F-4BA4-B19B-19E8472A913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DCF6A6CD-3FDF-4375-87E8-D51CFB5F61D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DBFFC41E-D344-4D12-8726-4E47BA4997F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632E27B6-A355-4B87-BF05-2CF51E90681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13D714F1-A811-4529-909B-44077AEF55B8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3E2E5F53-07AD-44B5-A3A5-BCF9AF64260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29DA4F74-E95B-4181-85DA-531AB8BDB29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F466661B-BDF4-4F93-AEF0-C1970759C1D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D36C3E2B-CD40-4D05-B0A7-B461EF25BE5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BE9D8871-34A6-4646-9B77-4A3D7169356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4A535880-F72B-4B0C-B37B-1273CB26E45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F9EDAD82-D2E3-4D18-9C1D-23F85545E2F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BD297240-529C-49BF-A037-13B0128C1AD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3675561B-6BC4-4747-9566-98F85445DCE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6E129301-5B40-43B7-84AE-242DC5FA1BB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FBA536B6-664E-4CDB-B975-D68ED0C89B8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18DA635-A1DD-44E2-9779-C841DABDC68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8FABE8FE-D145-4AD6-8E0D-A1B1BE1C519B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FAC60FDC-77A5-45A9-B7E3-EE184B83A1C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FBDDEB65-84C9-4453-AF1D-9A6CCE48251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tc={0ED98D0D-2E0F-450E-8594-FFAA7D50AA4C}</author>
  </authors>
  <commentList>
    <comment ref="A11" authorId="0" shapeId="0" xr:uid="{E3468BDC-17D5-492C-AF73-D46090BCF6F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ABE5DE7B-832F-4796-A075-7069E751C68E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FE631DA4-FAD0-4E16-94DB-332A900A9383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E05B5FF1-D993-4E4A-B298-E9DDCDE045CC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4739ACAC-872C-41FF-B6F2-003636DCE3D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E7EB6935-BCAC-4094-80B9-74444250E7E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32259F37-E47D-45E2-AA6B-A029207FA4C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4A8B0D06-41B8-47F4-BECD-2060EA2D0B5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850E6570-67E2-4AA6-A827-B7E3E186ACD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BA8E16C5-95C0-4DB7-9F88-19325CC5BDA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450B7A6B-F9A9-4053-AEC1-2F57986FAEF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1ACC5B9A-BEC4-4144-92E4-3D5B7008C4B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F74C832B-92C0-4059-92D9-A3880EAA2DA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8A4C9026-3A8C-4CF1-ABFA-C957878E41B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13B51D5D-CA53-47DD-B371-FE2CC0D670A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741B6BC0-2388-4BC1-929C-A4BF148EFDB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14140E28-1420-4C70-B04F-98B53D5C68C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CAD0FC31-D54A-4D75-BE56-3B580BE4C2A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472768A4-0EAF-4256-8975-8FEB6D45156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4F9CB2C2-7751-4883-AAD2-BDEB8C215BE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8D17752A-4F2A-45B1-8A52-59DEC5EB9DF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A8E1CDCB-C591-4F1D-A552-E84DCAB7D0C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424DFFA-5CB2-4BAB-AF61-8273CB16F39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B4D8EBB0-C4AB-4AD6-8447-D115107210D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814C30FC-690F-4262-831F-08D080F6433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1E72F677-3FA3-4F00-B7F1-22E0924B090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E491CC2-9AA4-412D-97AC-FC96CC4D6B5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23C2A31E-D75C-4699-BAE6-5ECB356DED5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3160387B-9728-4F99-B0F1-A4FBFF75458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FF3F99D2-3951-4A77-AEB1-5FE031DD1DC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EF660662-6025-4F41-AB00-D68C408C807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ED98D0D-2E0F-450E-8594-FFAA7D50AA4C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7B19BB9D-9717-4CD8-A8F0-59DA0C3443C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C4A74B0D-56EB-437D-8564-082F07327B8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F985A071-44F9-4F6D-955F-A129F454B51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F5929F0A-5C65-48AC-9926-0A35FD3E80D2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89C6E353-0E37-43E8-97B7-8301C0F068E3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1614FB10-0B98-472D-962E-69A14E6B10BE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FA8EF84-8778-44DA-BFF8-0D33D595249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5144B4C6-818E-4D82-A800-E6B2DDD2722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680B40BF-A2B4-48C4-B526-54FF5E74152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5A0A873C-C054-4521-851F-3CD5F9233AB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9" authorId="0" shapeId="0" xr:uid="{0C2A6CCE-52AA-4D25-8737-A644BE0B13F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C636648C-7B80-444C-9384-F8165FDE42F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2B6DCEB4-3E59-48B2-9964-B7950C0B3A1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28A23278-0135-4C27-9F22-66AFF25F638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8D2A77DF-DD54-4355-BF0C-BAE9E4329D8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47A0D1A4-48B9-4869-A761-003A84EB3A1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7FE588B9-5EFC-4F0A-9BCC-A19EC5670F2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9AE46A1D-A656-49FD-B8EB-D5582C55A56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7D08453F-FF98-4113-89E6-68FD0F6841B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2606DFD0-B8BF-4626-9E16-6E8B160A1BF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D92B5DA7-D916-49FD-98D8-5D531043015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4027ED4A-C061-4C4A-8BC4-1A80FF70EA1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272F42E1-4211-4A6E-809C-0E068C32755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7958A063-5B92-4473-9864-EE17483AA47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6AC15DFA-AED4-4AE1-911F-3F6D9F42749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A73E728A-D6F5-45CB-AC63-89A49630576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A5AA3AA3-4A19-4170-A39E-755CFA333B2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AA94C740-DD89-46E6-A9E4-4A86833B0BE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70B354DA-8513-4896-A33A-555DB07C08E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B6E78043-79CD-4727-975B-0AAA0C1A913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5B757A15-9D4A-4C46-9AE8-88F5C878C8C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F0D6FD1F-AAAC-4E28-A65E-5BEBEB83AA9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93F4C5CE-FDAB-43B0-AE48-15EAA5C5C1B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7ADC9879-FE3A-4EFF-B19B-D29D0495F1A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B0D3D9F1-D83B-4B7D-855D-888CBBFB9F0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7887A1EC-79DC-4B54-AADC-F76D8C63A3B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3" authorId="0" shapeId="0" xr:uid="{4C3E500B-768B-496B-8925-19E9E898071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86359A37-E574-4942-9DC9-DAF2280BA47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2E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2E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2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E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2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2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9" authorId="0" shapeId="0" xr:uid="{00000000-0006-0000-2E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2E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2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2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2E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2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2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2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2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2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2E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2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2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2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2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2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2E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2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2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2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2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2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2E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2E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2E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3" authorId="0" shapeId="0" xr:uid="{00000000-0006-0000-2E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2E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2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2F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2F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2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F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2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2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2F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2F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2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2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2F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2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2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2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2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2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2F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2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2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2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2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2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2F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2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2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2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2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2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2F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2F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2F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F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F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0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0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0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0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0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0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0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0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0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0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0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0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0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0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0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0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0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0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0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0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0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0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0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0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0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0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0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0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0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0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1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1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1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1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1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1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1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1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1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1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1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1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1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1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1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1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1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1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1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1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1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1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1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1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1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1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1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1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2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2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2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2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2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2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2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2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2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2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2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2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2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2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2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2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2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2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2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2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2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2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2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2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2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2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2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2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3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3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3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3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3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3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3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3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3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3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3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3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3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3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3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3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3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3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3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3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3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3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3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3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3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3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3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3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4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4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4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4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4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4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4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4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4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4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4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4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4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4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4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4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4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4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4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4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4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4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4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4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4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4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4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4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5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5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5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5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5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5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5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5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5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5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5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5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5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5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5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5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5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5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5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5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5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5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5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5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5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5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5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5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5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5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5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6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6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6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6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6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6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6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6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6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6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6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6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6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6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6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6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6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6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6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6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6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6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6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6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6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6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6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6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6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6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7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7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7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7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7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7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7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7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7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7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7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7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7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7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7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7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7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7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7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7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7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7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7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7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7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7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7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8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8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8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8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8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8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8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8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8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8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8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8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8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8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8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8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8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8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8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8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8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8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8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8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8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8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8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8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8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9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9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9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9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9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9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9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9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9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9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9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9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9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9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9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9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9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9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9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9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9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9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9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9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9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9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A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A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A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A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A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A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A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A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A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A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A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A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A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A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A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A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A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A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A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A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A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A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A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A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A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A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B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B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B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B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B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B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B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B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B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3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3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3C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3C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3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C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3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3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3C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3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3C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C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3C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C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C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3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3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3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3D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3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D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3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3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3D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3D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3D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D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3D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D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3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3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3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3E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3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E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3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3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3E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3E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3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3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E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E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3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3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3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3F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3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3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3F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3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3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F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4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40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4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0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0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0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0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0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0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0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4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4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1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1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1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<sst xmlns="http://schemas.openxmlformats.org/spreadsheetml/2006/main" count="5778" uniqueCount="149">
  <si>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</si>
  <si>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</si>
  <si>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</si>
  <si>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</si>
  <si>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</si>
  <si>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</si>
  <si>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</si>
  <si>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</si>
  <si>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</si>
  <si>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</si>
  <si>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</si>
  <si>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</si>
  <si>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</si>
  <si>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</si>
  <si>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</si>
  <si>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</si>
  <si>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</si>
  <si>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</si>
  <si>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</si>
  <si>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</si>
  <si>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</si>
  <si>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</si>
  <si>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</si>
  <si>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</si>
  <si>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</si>
  <si>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</si>
  <si>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</si>
  <si>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</si>
  <si>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</si>
  <si>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</si>
  <si>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</si>
  <si>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</si>
  <si>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</si>
  <si>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</si>
  <si>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</si>
  <si>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</si>
  <si>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</si>
  <si>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</si>
  <si>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</si>
  <si>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</si>
  <si>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</si>
  <si>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</si>
  <si>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</si>
  <si>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</si>
  <si>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</si>
  <si>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</si>
  <si>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</si>
  <si>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</si>
  <si>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</si>
  <si>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</si>
  <si>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</si>
  <si>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</si>
  <si>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</si>
  <si>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</si>
  <si>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</si>
  <si>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</si>
  <si>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</si>
  <si>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</si>
  <si>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</si>
  <si>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</si>
  <si>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</si>
  <si>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</si>
  <si>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</si>
  <si>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</si>
  <si>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</si>
  <si>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</si>
  <si>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</si>
  <si>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</si>
  <si>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</si>
  <si>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</si>
  <si>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</si>
  <si>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</si>
  <si>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</si>
  <si>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</si>
  <si>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</si>
  <si>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</si>
  <si>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</si>
  <si>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</si>
  <si>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</si>
  <si>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</si>
  <si>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</si>
  <si>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</si>
  <si>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</si>
  <si>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</si>
  <si>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</si>
  <si>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</si>
  <si>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</si>
  <si>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</si>
  <si>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</si>
  <si>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</si>
  <si>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</si>
  <si>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</si>
  <si>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</si>
  <si>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</si>
  <si>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</si>
  <si>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</si>
  <si>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</si>
  <si>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</si>
  <si>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</si>
  <si>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</si>
  <si>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</si>
  <si>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</si>
  <si>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</si>
  <si>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</si>
  <si>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</si>
  <si>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</si>
  <si>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</si>
  <si>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</si>
  <si>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</si>
  <si>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</si>
  <si>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</si>
  <si>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</si>
  <si>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</si>
  <si>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</si>
  <si>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</si>
  <si>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</si>
  <si>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</si>
  <si>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</si>
  <si>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</si>
  <si>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</si>
  <si>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</si>
  <si>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</si>
  <si>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</si>
  <si>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</si>
  <si>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</si>
  <si>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</si>
  <si>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</si>
  <si>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</si>
  <si>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</si>
  <si>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</si>
  <si>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</si>
  <si>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</si>
  <si>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</si>
  <si>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</si>
  <si>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</si>
  <si>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</si>
  <si>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</si>
  <si>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</si>
  <si>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</si>
  <si>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</si>
  <si>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</si>
  <si>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</si>
  <si>
    <t xml:space="preserve">  UNEMPLOYMENT INS RESERVE</t>
  </si>
  <si>
    <t xml:space="preserve">  VEBA WITHDRAWAL</t>
  </si>
  <si>
    <t xml:space="preserve">  VEBA ACTUARIAL ADJUSTMENT</t>
  </si>
  <si>
    <t>2021/2022 CASH FLOW</t>
  </si>
  <si>
    <t>FY21/22</t>
  </si>
  <si>
    <t>2021/2022 BUDGET PROFILE</t>
  </si>
  <si>
    <t xml:space="preserve">  SBA LOAN 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</si>
</sst>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65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  <xf numFmtId="165" fontId="2" fillId="9" borderId="1" xfId="2" applyNumberFormat="1" applyFill="1" applyBorder="1"/>
    <xf numFmtId="0" fontId="2" fillId="0" borderId="0" xfId="6"/>
    <xf numFmtId="0" fontId="0" fillId="0" borderId="0" xfId="0" applyFont="1" applyFill="1"/>
    <xf numFmtId="0" fontId="2" fillId="0" borderId="0" xfId="6" applyFill="1"/>
    <xf numFmtId="41" fontId="2" fillId="0" borderId="0" xfId="6" applyNumberFormat="1"/>
    <xf numFmtId="165" fontId="2" fillId="0" borderId="0" xfId="6" applyNumberFormat="1"/>
    <xf numFmtId="0" fontId="2" fillId="2" borderId="0" xfId="6" applyFill="1"/>
    <xf numFmtId="164" fontId="2" fillId="2" borderId="0" xfId="6" applyNumberFormat="1" applyFill="1"/>
    <xf numFmtId="41" fontId="2" fillId="0" borderId="0" xfId="6" applyNumberFormat="1" applyFill="1" applyBorder="1"/>
    <xf numFmtId="41" fontId="2" fillId="0" borderId="0" xfId="6" applyNumberFormat="1" applyBorder="1"/>
    <xf numFmtId="0" fontId="3" fillId="0" borderId="0" xfId="6" applyFont="1"/>
    <xf numFmtId="0" fontId="2" fillId="0" borderId="0" xfId="6" applyBorder="1"/>
    <xf numFmtId="0" fontId="2" fillId="0" borderId="0" xfId="6" applyFill="1" applyBorder="1"/>
    <xf numFmtId="0" fontId="2" fillId="2" borderId="0" xfId="6" applyFill="1" applyBorder="1"/>
    <xf numFmtId="0" fontId="3" fillId="0" borderId="10" xfId="6" applyFont="1" applyBorder="1"/>
    <xf numFmtId="0" fontId="3" fillId="0" borderId="8" xfId="6" applyFont="1" applyFill="1" applyBorder="1"/>
    <xf numFmtId="0" fontId="3" fillId="0" borderId="9" xfId="6" applyFont="1" applyFill="1" applyBorder="1" applyAlignment="1"/>
    <xf numFmtId="0" fontId="3" fillId="0" borderId="0" xfId="6" applyFont="1" applyFill="1" applyBorder="1" applyAlignment="1"/>
    <xf numFmtId="0" fontId="7" fillId="0" borderId="8" xfId="6" applyFont="1" applyFill="1" applyBorder="1"/>
    <xf numFmtId="0" fontId="2" fillId="0" borderId="9" xfId="6" applyFill="1" applyBorder="1"/>
    <xf numFmtId="0" fontId="2" fillId="0" borderId="8" xfId="6" applyFill="1" applyBorder="1"/>
    <xf numFmtId="0" fontId="3" fillId="0" borderId="7" xfId="6" applyFont="1" applyFill="1" applyBorder="1" applyAlignment="1"/>
    <xf numFmtId="0" fontId="3" fillId="0" borderId="6" xfId="6" applyFont="1" applyFill="1" applyBorder="1" applyAlignment="1"/>
    <xf numFmtId="0" fontId="3" fillId="0" borderId="5" xfId="6" applyFont="1" applyFill="1" applyBorder="1"/>
    <xf numFmtId="41" fontId="2" fillId="0" borderId="0" xfId="6" applyNumberFormat="1" applyFill="1"/>
    <xf numFmtId="0" fontId="3" fillId="0" borderId="0" xfId="6" applyFont="1" applyFill="1"/>
    <xf numFmtId="0" fontId="2" fillId="0" borderId="0" xfId="6" applyFont="1" applyFill="1"/>
    <xf numFmtId="164" fontId="2" fillId="0" borderId="0" xfId="6" applyNumberFormat="1" applyFill="1"/>
    <xf numFmtId="0" fontId="3" fillId="9" borderId="0" xfId="6" applyFont="1" applyFill="1"/>
    <xf numFmtId="41" fontId="2" fillId="9" borderId="1" xfId="6" applyNumberFormat="1" applyFill="1" applyBorder="1"/>
    <xf numFmtId="0" fontId="2" fillId="9" borderId="0" xfId="6" applyFill="1"/>
    <xf numFmtId="41" fontId="2" fillId="9" borderId="0" xfId="6" applyNumberFormat="1" applyFill="1"/>
    <xf numFmtId="41" fontId="2" fillId="0" borderId="1" xfId="6" applyNumberFormat="1" applyFill="1" applyBorder="1"/>
    <xf numFmtId="17" fontId="3" fillId="0" borderId="1" xfId="6" applyNumberFormat="1" applyFont="1" applyBorder="1" applyAlignment="1">
      <alignment horizontal="center"/>
    </xf>
    <xf numFmtId="17" fontId="3" fillId="0" borderId="1" xfId="6" applyNumberFormat="1" applyFont="1" applyFill="1" applyBorder="1" applyAlignment="1">
      <alignment horizontal="center"/>
    </xf>
    <xf numFmtId="0" fontId="3" fillId="6" borderId="2" xfId="6" applyFont="1" applyFill="1" applyBorder="1" applyAlignment="1">
      <alignment horizontal="center" wrapText="1"/>
    </xf>
    <xf numFmtId="0" fontId="3" fillId="6" borderId="2" xfId="6" applyFont="1" applyFill="1" applyBorder="1" applyAlignment="1">
      <alignment horizontal="center"/>
    </xf>
    <xf numFmtId="0" fontId="2" fillId="0" borderId="0" xfId="6" applyAlignment="1">
      <alignment horizontal="center"/>
    </xf>
    <xf numFmtId="0" fontId="3" fillId="6" borderId="4" xfId="6" applyFont="1" applyFill="1" applyBorder="1"/>
  </cellXfs>
  <cellStyles count="11">
    <cellStyle name="Comma" xfId="1" builtinId="3"/>
    <cellStyle name="Comma 2" xfId="8" xr:uid="{00000000-0005-0000-0000-000001000000}"/>
    <cellStyle name="Currency" xfId="2" builtinId="4"/>
    <cellStyle name="Currency 2" xfId="9" xr:uid="{00000000-0005-0000-0000-000003000000}"/>
    <cellStyle name="FRxAmtStyle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_INVESTMENT REPORT June 2008 Post Audit 91208" xfId="10" xr:uid="{00000000-0005-0000-0000-000008000000}"/>
    <cellStyle name="Percent" xfId="4" builtinId="5"/>
    <cellStyle name="STYLE1" xfId="3" xr:uid="{00000000-0005-0000-0000-00000A000000}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theme" Target="theme/theme1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microsoft.com/office/2017/10/relationships/person" Target="persons/perso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m Collier" id="{AE1C7D20-ECEF-4E4A-A8C7-0CB7CC3F83B0}" userId="Tom Collier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D46E14FF-99C9-4703-9AC3-F9171C8B18A1}">
    <text>Net income check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655AB93D-EF01-4CB4-B20A-96BE95ACB64B}">
    <text>Net income check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6B31751E-35A1-4D52-88E2-CF9E16067928}">
    <text>Net income check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0EAF4AC4-D5E2-4B47-9C8C-05E8E0FA807F}">
    <text>Net income check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8FABE8FE-D145-4AD6-8E0D-A1B1BE1C519B}">
    <text>Net income check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0ED98D0D-2E0F-450E-8594-FFAA7D50AA4C}">
    <text>Net income check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Relationship Id="rId4" Type="http://schemas.microsoft.com/office/2017/10/relationships/threadedComment" Target="../threadedComments/threadedComment1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Relationship Id="rId4" Type="http://schemas.microsoft.com/office/2017/10/relationships/threadedComment" Target="../threadedComments/threadedComment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Relationship Id="rId4" Type="http://schemas.microsoft.com/office/2017/10/relationships/threadedComment" Target="../threadedComments/threadedComment3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Relationship Id="rId4" Type="http://schemas.microsoft.com/office/2017/10/relationships/threadedComment" Target="../threadedComments/threadedComment4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Relationship Id="rId4" Type="http://schemas.microsoft.com/office/2017/10/relationships/threadedComment" Target="../threadedComments/threadedComment5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Relationship Id="rId4" Type="http://schemas.microsoft.com/office/2017/10/relationships/threadedComment" Target="../threadedComments/threadedComment6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57CCD-9732-4296-84C5-BCF8454AD828}">
  <sheetPr>
    <tabColor rgb="FF92D050"/>
    <pageSetUpPr fitToPage="1"/>
  </sheetPr>
  <dimension ref="A1:U88"/>
  <sheetViews>
    <sheetView showGridLines="0" tabSelected="1" zoomScaleNormal="100" workbookViewId="0">
      <pane ySplit="3" topLeftCell="A4" activePane="bottomLeft" state="frozen"/>
      <selection pane="bottomLeft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22793828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1617355.75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24411183.75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24411183.75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9882599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9882599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12911229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1617355.75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14528584.75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0.59516100893714341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6156893.0504397862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2247137.9233786454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8404030.9738184325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12816577.473818433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-8404030.9738184325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-793680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/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-46052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261437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3482324.5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2921870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2921870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1687168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24690824.473818433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180288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-279640.72381843207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370021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-10527</v>
      </c>
      <c r="F59" s="7">
        <v>-9933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-177788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119716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-337044</v>
      </c>
      <c r="F61" s="19">
        <f t="shared" si="14"/>
        <v>432765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2560319</v>
      </c>
      <c r="O61" s="10">
        <f>+N9-N20-N37-N46-N59-N60</f>
        <v>-1151790.7238184325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2172676</v>
      </c>
      <c r="F64" s="19">
        <f t="shared" si="15"/>
        <v>2119933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27251143.473818433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402637</v>
      </c>
      <c r="F65" s="14">
        <f t="shared" si="16"/>
        <v>-252477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-2839959.7238184325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-371811</v>
      </c>
      <c r="F66" s="12">
        <f t="shared" si="17"/>
        <v>-624288</v>
      </c>
      <c r="G66" s="12">
        <f t="shared" si="17"/>
        <v>-770037.29463693267</v>
      </c>
      <c r="H66" s="12">
        <f t="shared" si="17"/>
        <v>-1517962.1033781315</v>
      </c>
      <c r="I66" s="12">
        <f>H66+I65</f>
        <v>-1271981.2187205106</v>
      </c>
      <c r="J66" s="12">
        <f t="shared" si="17"/>
        <v>-1115711.6898911623</v>
      </c>
      <c r="K66" s="12">
        <f t="shared" si="17"/>
        <v>-2394197.4290963532</v>
      </c>
      <c r="L66" s="12">
        <f t="shared" si="17"/>
        <v>-2294199.9583662422</v>
      </c>
      <c r="M66" s="12">
        <f t="shared" si="17"/>
        <v>-2839959.7238184321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15044356</v>
      </c>
      <c r="F67" s="12">
        <f>+$B$63+F66</f>
        <v>14791879</v>
      </c>
      <c r="G67" s="12">
        <f t="shared" si="18"/>
        <v>14646129.705363067</v>
      </c>
      <c r="H67" s="12">
        <f t="shared" si="18"/>
        <v>13898204.896621868</v>
      </c>
      <c r="I67" s="12">
        <f t="shared" si="18"/>
        <v>14144185.781279489</v>
      </c>
      <c r="J67" s="12">
        <f t="shared" si="18"/>
        <v>14300455.310108837</v>
      </c>
      <c r="K67" s="12">
        <f t="shared" si="18"/>
        <v>13021969.570903648</v>
      </c>
      <c r="L67" s="12">
        <f t="shared" si="18"/>
        <v>13121967.041633759</v>
      </c>
      <c r="M67" s="12">
        <f t="shared" si="18"/>
        <v>12576207.276181567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466656.9239134118</v>
      </c>
      <c r="F75" s="31">
        <f t="shared" si="21"/>
        <v>133048.33729799464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427695.04534602514</v>
      </c>
      <c r="F76" s="31">
        <f t="shared" si="21"/>
        <v>560743.38264401979</v>
      </c>
      <c r="G76" s="31">
        <f t="shared" si="21"/>
        <v>560743.38264401979</v>
      </c>
      <c r="H76" s="31">
        <f t="shared" si="21"/>
        <v>560743.38264401979</v>
      </c>
      <c r="I76" s="31">
        <f t="shared" si="21"/>
        <v>560743.38264401979</v>
      </c>
      <c r="J76" s="31">
        <f t="shared" si="21"/>
        <v>560743.38264401979</v>
      </c>
      <c r="K76" s="31">
        <f t="shared" si="21"/>
        <v>560743.38264402002</v>
      </c>
      <c r="L76" s="31">
        <f t="shared" si="21"/>
        <v>560743.38264402002</v>
      </c>
      <c r="M76" s="31">
        <f t="shared" si="21"/>
        <v>560743.38264402002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427695.04534602538</v>
      </c>
      <c r="F77" s="122">
        <f>+F67-F72</f>
        <v>560743.38264402002</v>
      </c>
      <c r="G77" s="122">
        <f t="shared" si="21"/>
        <v>560743.38264402002</v>
      </c>
      <c r="H77" s="122">
        <f t="shared" si="21"/>
        <v>560743.38264402002</v>
      </c>
      <c r="I77" s="122">
        <f t="shared" si="21"/>
        <v>560743.38264402002</v>
      </c>
      <c r="J77" s="122">
        <f t="shared" si="21"/>
        <v>560743.38264402002</v>
      </c>
      <c r="K77" s="122">
        <f t="shared" si="21"/>
        <v>560743.38264402188</v>
      </c>
      <c r="L77" s="122">
        <f t="shared" si="21"/>
        <v>560743.38264402188</v>
      </c>
      <c r="M77" s="122">
        <f t="shared" si="21"/>
        <v>560743.38264402002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783B6-024F-4FA0-B5FD-553A9A5C7EFD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22321646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1611289.75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23932935.75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23932935.75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9816095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9816095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12505551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1611289.75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14116840.75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0.58984994141389446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6206605.8017404247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2256087.009376002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8462692.8111164272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12891486.811116427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-8462692.8111164272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-793005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-50025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3495274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2934328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2934328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24708389.811116427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-775454.06111642672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370021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-10527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-182855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-237982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-337044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2197554</v>
      </c>
      <c r="O61" s="10">
        <f>+N9-N20-N37-N46-N59-N60</f>
        <v>-1288137.0611164272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2172676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26905943.811116427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402637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-2973008.0611164272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-371811</v>
      </c>
      <c r="F66" s="12">
        <f t="shared" si="17"/>
        <v>-757336.33729799464</v>
      </c>
      <c r="G66" s="12">
        <f t="shared" si="17"/>
        <v>-903085.63193492731</v>
      </c>
      <c r="H66" s="12">
        <f t="shared" si="17"/>
        <v>-1651010.4406761262</v>
      </c>
      <c r="I66" s="12">
        <f>H66+I65</f>
        <v>-1405029.5560185052</v>
      </c>
      <c r="J66" s="12">
        <f t="shared" si="17"/>
        <v>-1248760.027189157</v>
      </c>
      <c r="K66" s="12">
        <f t="shared" si="17"/>
        <v>-2527245.7663943479</v>
      </c>
      <c r="L66" s="12">
        <f t="shared" si="17"/>
        <v>-2427248.2956642369</v>
      </c>
      <c r="M66" s="12">
        <f t="shared" si="17"/>
        <v>-2973008.0611164267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15044356</v>
      </c>
      <c r="F67" s="12">
        <f>+$B$63+F66</f>
        <v>14658830.662702005</v>
      </c>
      <c r="G67" s="12">
        <f t="shared" si="18"/>
        <v>14513081.368065072</v>
      </c>
      <c r="H67" s="12">
        <f t="shared" si="18"/>
        <v>13765156.559323873</v>
      </c>
      <c r="I67" s="12">
        <f t="shared" si="18"/>
        <v>14011137.443981495</v>
      </c>
      <c r="J67" s="12">
        <f t="shared" si="18"/>
        <v>14167406.972810842</v>
      </c>
      <c r="K67" s="12">
        <f t="shared" si="18"/>
        <v>12888921.233605653</v>
      </c>
      <c r="L67" s="12">
        <f t="shared" si="18"/>
        <v>12988918.704335764</v>
      </c>
      <c r="M67" s="12">
        <f t="shared" si="18"/>
        <v>12443158.938883573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466656.9239134118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427695.04534602514</v>
      </c>
      <c r="F76" s="31">
        <f t="shared" si="21"/>
        <v>427695.04534602514</v>
      </c>
      <c r="G76" s="31">
        <f t="shared" si="21"/>
        <v>427695.04534602514</v>
      </c>
      <c r="H76" s="31">
        <f t="shared" si="21"/>
        <v>427695.04534602514</v>
      </c>
      <c r="I76" s="31">
        <f t="shared" si="21"/>
        <v>427695.04534602514</v>
      </c>
      <c r="J76" s="31">
        <f t="shared" si="21"/>
        <v>427695.04534602514</v>
      </c>
      <c r="K76" s="31">
        <f t="shared" si="21"/>
        <v>427695.04534602538</v>
      </c>
      <c r="L76" s="31">
        <f t="shared" si="21"/>
        <v>427695.04534602538</v>
      </c>
      <c r="M76" s="31">
        <f t="shared" si="21"/>
        <v>427695.04534602538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427695.04534602538</v>
      </c>
      <c r="F77" s="122">
        <f>+F67-F72</f>
        <v>427695.04534602538</v>
      </c>
      <c r="G77" s="122">
        <f t="shared" si="21"/>
        <v>427695.04534602538</v>
      </c>
      <c r="H77" s="122">
        <f t="shared" si="21"/>
        <v>427695.04534602538</v>
      </c>
      <c r="I77" s="122">
        <f t="shared" si="21"/>
        <v>427695.04534602538</v>
      </c>
      <c r="J77" s="122">
        <f t="shared" si="21"/>
        <v>427695.04534602538</v>
      </c>
      <c r="K77" s="122">
        <f t="shared" si="21"/>
        <v>427695.04534602724</v>
      </c>
      <c r="L77" s="122">
        <f t="shared" si="21"/>
        <v>427695.04534602724</v>
      </c>
      <c r="M77" s="122">
        <f t="shared" si="21"/>
        <v>427695.04534602538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DDA1E-6FC8-4A7E-8F33-E1570572C101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21947351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1597947.75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23545298.75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23545298.75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9574091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9574091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12373260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1597947.75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13971207.75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0.59337568396748419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6187987.1764412224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2271222.0585886161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8459209.235029839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12862798.735029839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-8459209.235029839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-792330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-49983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3470786.5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2976279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2976279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24480365.735029839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-935066.98502983851</v>
      </c>
      <c r="O50" s="2">
        <f>+N50-N39-N40</f>
        <v>-92753.985029838514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358947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-187328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84609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2504598</v>
      </c>
      <c r="O61" s="10">
        <f>+N9-N20-N37-N46-N59-N60</f>
        <v>-1765150.985029839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26984963.735029839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-3439664.985029839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-838467.9239134118</v>
      </c>
      <c r="F66" s="12">
        <f t="shared" si="17"/>
        <v>-1223993.2612114064</v>
      </c>
      <c r="G66" s="12">
        <f t="shared" si="17"/>
        <v>-1369742.5558483391</v>
      </c>
      <c r="H66" s="12">
        <f t="shared" si="17"/>
        <v>-2117667.364589538</v>
      </c>
      <c r="I66" s="12">
        <f>H66+I65</f>
        <v>-1871686.479931917</v>
      </c>
      <c r="J66" s="12">
        <f t="shared" si="17"/>
        <v>-1715416.9511025688</v>
      </c>
      <c r="K66" s="12">
        <f t="shared" si="17"/>
        <v>-2993902.6903077597</v>
      </c>
      <c r="L66" s="12">
        <f t="shared" si="17"/>
        <v>-2893905.2195776487</v>
      </c>
      <c r="M66" s="12">
        <f t="shared" si="17"/>
        <v>-3439664.9850298385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14577699.076086588</v>
      </c>
      <c r="F67" s="12">
        <f>+$B$63+F66</f>
        <v>14192173.738788594</v>
      </c>
      <c r="G67" s="12">
        <f t="shared" si="18"/>
        <v>14046424.44415166</v>
      </c>
      <c r="H67" s="12">
        <f t="shared" si="18"/>
        <v>13298499.635410462</v>
      </c>
      <c r="I67" s="12">
        <f t="shared" si="18"/>
        <v>13544480.520068083</v>
      </c>
      <c r="J67" s="12">
        <f t="shared" si="18"/>
        <v>13700750.04889743</v>
      </c>
      <c r="K67" s="12">
        <f t="shared" si="18"/>
        <v>12422264.309692241</v>
      </c>
      <c r="L67" s="12">
        <f t="shared" si="18"/>
        <v>12522261.780422352</v>
      </c>
      <c r="M67" s="12">
        <f t="shared" si="18"/>
        <v>11976502.014970161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-38961.878567386651</v>
      </c>
      <c r="F76" s="31">
        <f t="shared" si="21"/>
        <v>-38961.878567386651</v>
      </c>
      <c r="G76" s="31">
        <f t="shared" si="21"/>
        <v>-38961.878567386651</v>
      </c>
      <c r="H76" s="31">
        <f t="shared" si="21"/>
        <v>-38961.878567386651</v>
      </c>
      <c r="I76" s="31">
        <f t="shared" si="21"/>
        <v>-38961.878567386651</v>
      </c>
      <c r="J76" s="31">
        <f t="shared" si="21"/>
        <v>-38961.878567386651</v>
      </c>
      <c r="K76" s="31">
        <f t="shared" si="21"/>
        <v>-38961.878567386419</v>
      </c>
      <c r="L76" s="31">
        <f t="shared" si="21"/>
        <v>-38961.878567386419</v>
      </c>
      <c r="M76" s="31">
        <f t="shared" si="21"/>
        <v>-38961.878567386419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-38961.878567386419</v>
      </c>
      <c r="F77" s="122">
        <f>+F67-F72</f>
        <v>-38961.878567386419</v>
      </c>
      <c r="G77" s="122">
        <f t="shared" si="21"/>
        <v>-38961.878567386419</v>
      </c>
      <c r="H77" s="122">
        <f t="shared" si="21"/>
        <v>-38961.878567386419</v>
      </c>
      <c r="I77" s="122">
        <f t="shared" si="21"/>
        <v>-38961.878567386419</v>
      </c>
      <c r="J77" s="122">
        <f t="shared" si="21"/>
        <v>-38961.878567386419</v>
      </c>
      <c r="K77" s="122">
        <f t="shared" si="21"/>
        <v>-38961.878567384556</v>
      </c>
      <c r="L77" s="122">
        <f t="shared" si="21"/>
        <v>-38961.878567384556</v>
      </c>
      <c r="M77" s="122">
        <f t="shared" si="21"/>
        <v>-38961.878567386419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C3A00-D0D1-4230-ADE2-FE643AABD515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21983124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1600619.25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23583743.25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23583743.25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9740714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9740714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12242410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1600619.25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13843029.25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0.58697336988690296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6264300.5645033997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2296313.3006928349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8560613.8651962355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12984570.865196235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-8560613.8651962336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-791653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-49941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3491163.0000000019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3006617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3006617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24799107.865196235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-1215364.6151962341</v>
      </c>
      <c r="O50" s="2">
        <f>+N50-N39-N40</f>
        <v>-373770.61519623408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347123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-192216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-302859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2100418</v>
      </c>
      <c r="O61" s="10">
        <f>+N9-N20-N37-N46-N59-N60</f>
        <v>-1653083.6151962355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26899525.865196235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-3315782.6151962355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-650565.63016639557</v>
      </c>
      <c r="E66" s="12">
        <f t="shared" si="17"/>
        <v>-714585.55407980736</v>
      </c>
      <c r="F66" s="12">
        <f t="shared" si="17"/>
        <v>-1100110.891377802</v>
      </c>
      <c r="G66" s="12">
        <f t="shared" si="17"/>
        <v>-1245860.1860147347</v>
      </c>
      <c r="H66" s="12">
        <f t="shared" si="17"/>
        <v>-1993784.9947559335</v>
      </c>
      <c r="I66" s="12">
        <f>H66+I65</f>
        <v>-1747804.1100983126</v>
      </c>
      <c r="J66" s="12">
        <f t="shared" si="17"/>
        <v>-1591534.5812689643</v>
      </c>
      <c r="K66" s="12">
        <f t="shared" si="17"/>
        <v>-2870020.3204741552</v>
      </c>
      <c r="L66" s="12">
        <f t="shared" si="17"/>
        <v>-2770022.8497440442</v>
      </c>
      <c r="M66" s="12">
        <f t="shared" si="17"/>
        <v>-3315782.6151962341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14765601.369833604</v>
      </c>
      <c r="E67" s="12">
        <f t="shared" si="18"/>
        <v>14701581.445920192</v>
      </c>
      <c r="F67" s="12">
        <f>+$B$63+F66</f>
        <v>14316056.108622197</v>
      </c>
      <c r="G67" s="12">
        <f t="shared" si="18"/>
        <v>14170306.813985266</v>
      </c>
      <c r="H67" s="12">
        <f t="shared" si="18"/>
        <v>13422382.005244067</v>
      </c>
      <c r="I67" s="12">
        <f t="shared" si="18"/>
        <v>13668362.889901686</v>
      </c>
      <c r="J67" s="12">
        <f t="shared" si="18"/>
        <v>13824632.418731036</v>
      </c>
      <c r="K67" s="12">
        <f t="shared" si="18"/>
        <v>12546146.679525845</v>
      </c>
      <c r="L67" s="12">
        <f t="shared" si="18"/>
        <v>12646144.150255956</v>
      </c>
      <c r="M67" s="12">
        <f t="shared" si="18"/>
        <v>12100384.384803766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0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84920.491266217781</v>
      </c>
      <c r="E76" s="31">
        <f t="shared" si="21"/>
        <v>84920.491266217781</v>
      </c>
      <c r="F76" s="31">
        <f t="shared" si="21"/>
        <v>84920.491266217781</v>
      </c>
      <c r="G76" s="31">
        <f t="shared" si="21"/>
        <v>84920.491266217781</v>
      </c>
      <c r="H76" s="31">
        <f t="shared" si="21"/>
        <v>84920.491266217781</v>
      </c>
      <c r="I76" s="31">
        <f t="shared" si="21"/>
        <v>84920.491266217781</v>
      </c>
      <c r="J76" s="31">
        <f t="shared" si="21"/>
        <v>84920.491266217781</v>
      </c>
      <c r="K76" s="31">
        <f t="shared" si="21"/>
        <v>84920.491266218014</v>
      </c>
      <c r="L76" s="31">
        <f t="shared" si="21"/>
        <v>84920.491266218014</v>
      </c>
      <c r="M76" s="31">
        <f t="shared" si="21"/>
        <v>84920.491266218014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84920.491266217083</v>
      </c>
      <c r="E77" s="122">
        <f t="shared" si="21"/>
        <v>84920.491266217083</v>
      </c>
      <c r="F77" s="122">
        <f>+F67-F72</f>
        <v>84920.491266217083</v>
      </c>
      <c r="G77" s="122">
        <f t="shared" si="21"/>
        <v>84920.491266218945</v>
      </c>
      <c r="H77" s="122">
        <f t="shared" si="21"/>
        <v>84920.491266218945</v>
      </c>
      <c r="I77" s="122">
        <f t="shared" si="21"/>
        <v>84920.491266217083</v>
      </c>
      <c r="J77" s="122">
        <f t="shared" si="21"/>
        <v>84920.491266218945</v>
      </c>
      <c r="K77" s="122">
        <f t="shared" si="21"/>
        <v>84920.491266218945</v>
      </c>
      <c r="L77" s="122">
        <f t="shared" si="21"/>
        <v>84920.491266218945</v>
      </c>
      <c r="M77" s="122">
        <f t="shared" si="21"/>
        <v>84920.491266218945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D845-2920-4E12-8BC2-AB219E744EB9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3635703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23130294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59155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1500226.25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3694858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24630520.25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3694858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24630520.25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2359455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10623447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2359455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10623447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1276248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12506847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59155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1500226.25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1335403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14007073.25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0.36142200864011553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0.56868767317247393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517368.85618371511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6364462.4206871148</v>
      </c>
    </row>
    <row r="31" spans="1:14" s="6" customFormat="1" hidden="1" outlineLevel="1">
      <c r="A31" s="100" t="s">
        <v>42</v>
      </c>
      <c r="B31" s="101">
        <v>146522</v>
      </c>
      <c r="C31" s="101">
        <v>196246.2452656297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2331430.5459584645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713615.10144934477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8695892.9666455798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878489</v>
      </c>
      <c r="C37" s="101">
        <v>1147668.3514493448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13210788.21664558</v>
      </c>
    </row>
    <row r="38" spans="1:14" s="6" customFormat="1" ht="12.75" customHeight="1" outlineLevel="1">
      <c r="A38" s="6" t="s">
        <v>46</v>
      </c>
      <c r="B38" s="7">
        <f>-B34</f>
        <v>-495075</v>
      </c>
      <c r="C38" s="7">
        <f t="shared" ref="C38:M38" si="8">-C34</f>
        <v>-713615.10144934477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-8695892.9666455798</v>
      </c>
    </row>
    <row r="39" spans="1:14" s="6" customFormat="1" ht="12.75" customHeight="1" outlineLevel="1">
      <c r="A39" s="100" t="s">
        <v>47</v>
      </c>
      <c r="B39" s="109">
        <v>-71723</v>
      </c>
      <c r="C39" s="109">
        <v>-71047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-790977</v>
      </c>
    </row>
    <row r="40" spans="1:14" s="6" customFormat="1" ht="12.75" customHeight="1" outlineLevel="1">
      <c r="A40" s="100" t="s">
        <v>124</v>
      </c>
      <c r="B40" s="101">
        <v>-6972</v>
      </c>
      <c r="C40" s="101">
        <v>-6930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-49899</v>
      </c>
    </row>
    <row r="41" spans="1:14" s="6" customFormat="1" ht="12.75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>
      <c r="A42" s="13" t="s">
        <v>49</v>
      </c>
      <c r="B42" s="12">
        <f t="shared" ref="B42:N42" si="9">SUM(B37:B41)</f>
        <v>298149</v>
      </c>
      <c r="C42" s="12">
        <f t="shared" si="9"/>
        <v>348956.25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3582819.25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outlineLevel="1">
      <c r="A44" s="105" t="s">
        <v>50</v>
      </c>
      <c r="B44" s="110">
        <v>232915</v>
      </c>
      <c r="C44" s="111">
        <v>242459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3034785</v>
      </c>
    </row>
    <row r="45" spans="1:14" s="6" customFormat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>
      <c r="A46" s="1" t="s">
        <v>50</v>
      </c>
      <c r="B46" s="12">
        <f>SUM(B44:B45)</f>
        <v>232915</v>
      </c>
      <c r="C46" s="12">
        <f>SUM(C44:C45)</f>
        <v>242459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3034785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3664485.3514493448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25936944.21664558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30372.648550655227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-1306423.9666455789</v>
      </c>
      <c r="O50" s="2">
        <f>+N50-N39-N40</f>
        <v>-465547.96664557885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/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315233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-15000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-195182</v>
      </c>
    </row>
    <row r="60" spans="1:21" s="6" customFormat="1">
      <c r="A60" s="6" t="s">
        <v>134</v>
      </c>
      <c r="B60" s="22">
        <v>-18122</v>
      </c>
      <c r="C60" s="7">
        <v>-15000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-183122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-30000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2185299</v>
      </c>
      <c r="O61" s="10">
        <f>+N9-N20-N37-N46-N59-N60</f>
        <v>-1860195.9666455798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3634485.3514493448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28122243.21664558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60372.648550655227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-3491722.9666455798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-1051299.3514493448</v>
      </c>
      <c r="D66" s="12">
        <f t="shared" si="17"/>
        <v>-826505.98161574034</v>
      </c>
      <c r="E66" s="12">
        <f t="shared" si="17"/>
        <v>-890525.90552915214</v>
      </c>
      <c r="F66" s="12">
        <f t="shared" si="17"/>
        <v>-1276051.2428271468</v>
      </c>
      <c r="G66" s="12">
        <f t="shared" si="17"/>
        <v>-1421800.5374640794</v>
      </c>
      <c r="H66" s="12">
        <f t="shared" si="17"/>
        <v>-2169725.3462052783</v>
      </c>
      <c r="I66" s="12">
        <f>H66+I65</f>
        <v>-1923744.4615476574</v>
      </c>
      <c r="J66" s="12">
        <f t="shared" si="17"/>
        <v>-1767474.9327183091</v>
      </c>
      <c r="K66" s="12">
        <f t="shared" si="17"/>
        <v>-3045960.6719235</v>
      </c>
      <c r="L66" s="12">
        <f t="shared" si="17"/>
        <v>-2945963.201193389</v>
      </c>
      <c r="M66" s="12">
        <f t="shared" si="17"/>
        <v>-3491722.9666455789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14364867.648550656</v>
      </c>
      <c r="D67" s="12">
        <f t="shared" si="18"/>
        <v>14589661.018384259</v>
      </c>
      <c r="E67" s="12">
        <f t="shared" si="18"/>
        <v>14525641.094470847</v>
      </c>
      <c r="F67" s="12">
        <f>+$B$63+F66</f>
        <v>14140115.757172853</v>
      </c>
      <c r="G67" s="12">
        <f t="shared" si="18"/>
        <v>13994366.462535921</v>
      </c>
      <c r="H67" s="12">
        <f t="shared" si="18"/>
        <v>13246441.653794721</v>
      </c>
      <c r="I67" s="12">
        <f t="shared" si="18"/>
        <v>13492422.538452342</v>
      </c>
      <c r="J67" s="12">
        <f t="shared" si="18"/>
        <v>13648692.067281691</v>
      </c>
      <c r="K67" s="12">
        <f t="shared" si="18"/>
        <v>12370206.3280765</v>
      </c>
      <c r="L67" s="12">
        <f t="shared" si="18"/>
        <v>12470203.798806611</v>
      </c>
      <c r="M67" s="12">
        <f t="shared" si="18"/>
        <v>11924444.03335442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0</v>
      </c>
      <c r="D75" s="31">
        <f t="shared" si="21"/>
        <v>0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-91019.860183126992</v>
      </c>
      <c r="D76" s="31">
        <f t="shared" si="21"/>
        <v>-91019.860183126992</v>
      </c>
      <c r="E76" s="31">
        <f t="shared" si="21"/>
        <v>-91019.860183126992</v>
      </c>
      <c r="F76" s="31">
        <f t="shared" si="21"/>
        <v>-91019.860183126992</v>
      </c>
      <c r="G76" s="31">
        <f t="shared" si="21"/>
        <v>-91019.860183126992</v>
      </c>
      <c r="H76" s="31">
        <f t="shared" si="21"/>
        <v>-91019.860183126992</v>
      </c>
      <c r="I76" s="31">
        <f t="shared" si="21"/>
        <v>-91019.860183126992</v>
      </c>
      <c r="J76" s="31">
        <f t="shared" si="21"/>
        <v>-91019.860183126992</v>
      </c>
      <c r="K76" s="31">
        <f t="shared" si="21"/>
        <v>-91019.860183126759</v>
      </c>
      <c r="L76" s="31">
        <f t="shared" si="21"/>
        <v>-91019.860183126759</v>
      </c>
      <c r="M76" s="31">
        <f t="shared" si="21"/>
        <v>-91019.860183126759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-91019.860183127224</v>
      </c>
      <c r="D77" s="122">
        <f t="shared" si="21"/>
        <v>-91019.860183127224</v>
      </c>
      <c r="E77" s="122">
        <f t="shared" si="21"/>
        <v>-91019.860183127224</v>
      </c>
      <c r="F77" s="122">
        <f>+F67-F72</f>
        <v>-91019.860183127224</v>
      </c>
      <c r="G77" s="122">
        <f t="shared" si="21"/>
        <v>-91019.860183125362</v>
      </c>
      <c r="H77" s="122">
        <f t="shared" si="21"/>
        <v>-91019.860183127224</v>
      </c>
      <c r="I77" s="122">
        <f t="shared" si="21"/>
        <v>-91019.860183127224</v>
      </c>
      <c r="J77" s="122">
        <f t="shared" si="21"/>
        <v>-91019.860183125362</v>
      </c>
      <c r="K77" s="122">
        <f t="shared" si="21"/>
        <v>-91019.860183125362</v>
      </c>
      <c r="L77" s="122">
        <f t="shared" si="21"/>
        <v>-91019.860183125362</v>
      </c>
      <c r="M77" s="122">
        <f t="shared" si="21"/>
        <v>-91019.860183127224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A941-0C14-427B-9C70-5E19899A99EF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658468</v>
      </c>
      <c r="C5" s="101">
        <v>3635703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23284613</v>
      </c>
    </row>
    <row r="6" spans="1:14" s="6" customFormat="1" ht="12.75" hidden="1" customHeight="1" outlineLevel="1">
      <c r="A6" s="100" t="s">
        <v>29</v>
      </c>
      <c r="B6" s="101">
        <v>26753</v>
      </c>
      <c r="C6" s="101">
        <v>59155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1484381.25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685221</v>
      </c>
      <c r="C9" s="12">
        <f t="shared" si="0"/>
        <v>3694858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24768994.25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685221</v>
      </c>
      <c r="C13" s="14">
        <f>C9+C11</f>
        <v>3694858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24768994.25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455634</v>
      </c>
      <c r="C16" s="101">
        <v>2359455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10847100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455634</v>
      </c>
      <c r="C20" s="12">
        <f t="shared" si="2"/>
        <v>2359455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10847100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202834</v>
      </c>
      <c r="C23" s="7">
        <f t="shared" si="3"/>
        <v>1276248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12437513</v>
      </c>
    </row>
    <row r="24" spans="1:14" s="6" customFormat="1" hidden="1" outlineLevel="1">
      <c r="A24" s="6" t="s">
        <v>37</v>
      </c>
      <c r="B24" s="7">
        <f t="shared" si="3"/>
        <v>26753</v>
      </c>
      <c r="C24" s="7">
        <f t="shared" si="3"/>
        <v>59155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1484381.25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229587</v>
      </c>
      <c r="C27" s="12">
        <f t="shared" si="4"/>
        <v>1335403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13921894.25</v>
      </c>
    </row>
    <row r="28" spans="1:14" s="6" customFormat="1" ht="14.25" customHeight="1">
      <c r="B28" s="73">
        <f>IFERROR(+B27/B9, 0)</f>
        <v>0.33505540548231882</v>
      </c>
      <c r="C28" s="73">
        <f t="shared" ref="C28:M28" si="5">IFERROR(+C27/C9, 0)</f>
        <v>0.36142200864011553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0.56206942072345145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440466.62585464388</v>
      </c>
      <c r="C30" s="101">
        <v>517368.85618371511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6456376.0465417588</v>
      </c>
    </row>
    <row r="31" spans="1:14" s="6" customFormat="1" hidden="1" outlineLevel="1">
      <c r="A31" s="100" t="s">
        <v>42</v>
      </c>
      <c r="B31" s="101">
        <v>212614.51396222913</v>
      </c>
      <c r="C31" s="101">
        <v>196246.2452656297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2397523.0599206937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653081.13981687301</v>
      </c>
      <c r="C34" s="12">
        <f t="shared" si="7"/>
        <v>713615.10144934477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8853899.1064624526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990279.13981687301</v>
      </c>
      <c r="C37" s="101">
        <v>1147668.3514493448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13322578.356462453</v>
      </c>
    </row>
    <row r="38" spans="1:14" s="6" customFormat="1" ht="12.75" hidden="1" customHeight="1" outlineLevel="1">
      <c r="A38" s="6" t="s">
        <v>46</v>
      </c>
      <c r="B38" s="7">
        <f>-B34</f>
        <v>-653081.13981687301</v>
      </c>
      <c r="C38" s="7">
        <f t="shared" ref="C38:M38" si="8">-C34</f>
        <v>-713615.10144934477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-8853899.1064624526</v>
      </c>
    </row>
    <row r="39" spans="1:14" s="6" customFormat="1" ht="12.75" hidden="1" customHeight="1" outlineLevel="1">
      <c r="A39" s="100" t="s">
        <v>47</v>
      </c>
      <c r="B39" s="109">
        <v>-71047</v>
      </c>
      <c r="C39" s="109">
        <v>-71047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-790301</v>
      </c>
    </row>
    <row r="40" spans="1:14" s="6" customFormat="1" ht="12.75" hidden="1" customHeight="1" outlineLevel="1">
      <c r="A40" s="100" t="s">
        <v>124</v>
      </c>
      <c r="B40" s="101">
        <v>-6930</v>
      </c>
      <c r="C40" s="101">
        <v>-6930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-49857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252651</v>
      </c>
      <c r="C42" s="12">
        <f t="shared" si="9"/>
        <v>348956.25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3537321.25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-161534</v>
      </c>
      <c r="C44" s="111">
        <v>242459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2640336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-161534</v>
      </c>
      <c r="C46" s="12">
        <f>SUM(C44:C45)</f>
        <v>242459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2640336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1199832.139816873</v>
      </c>
      <c r="C48" s="19">
        <f t="shared" ref="C48:N48" si="11">+C20+C34+C42+C46</f>
        <v>3664485.3514493448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25878656.356462453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-514611.13981687301</v>
      </c>
      <c r="C50" s="12">
        <f t="shared" si="12"/>
        <v>30372.648550655227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-1109662.1064624519</v>
      </c>
      <c r="O50" s="2">
        <f>+N50-N39-N40</f>
        <v>-269504.10646245186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95000</v>
      </c>
      <c r="C53" s="10"/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408000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f>941041-500000</f>
        <v>441041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941041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-15000</v>
      </c>
      <c r="C59" s="7">
        <v>-15000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-200000</v>
      </c>
    </row>
    <row r="60" spans="1:21" s="6" customFormat="1">
      <c r="A60" s="6" t="s">
        <v>134</v>
      </c>
      <c r="B60" s="22">
        <v>-15000</v>
      </c>
      <c r="C60" s="7">
        <v>-15000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-180000</v>
      </c>
    </row>
    <row r="61" spans="1:21" s="6" customFormat="1">
      <c r="A61" s="13" t="s">
        <v>60</v>
      </c>
      <c r="B61" s="19">
        <f t="shared" ref="B61:N61" si="14">SUM(B53:B60)</f>
        <v>506041</v>
      </c>
      <c r="C61" s="19">
        <f t="shared" si="14"/>
        <v>-30000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2291041</v>
      </c>
      <c r="O61" s="10">
        <f>+N9-N20-N37-N46-N59-N60</f>
        <v>-1661020.1064624526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1705873.139816873</v>
      </c>
      <c r="C64" s="19">
        <f t="shared" si="15"/>
        <v>3634485.3514493448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28169697.356462453</v>
      </c>
    </row>
    <row r="65" spans="1:14" ht="13.5" thickBot="1">
      <c r="A65" s="13" t="s">
        <v>63</v>
      </c>
      <c r="B65" s="14">
        <f t="shared" ref="B65:M65" si="16">+B13-B64</f>
        <v>-1020652.139816873</v>
      </c>
      <c r="C65" s="14">
        <f t="shared" si="16"/>
        <v>60372.648550655227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-3400703.1064624526</v>
      </c>
    </row>
    <row r="66" spans="1:14" s="6" customFormat="1" ht="13.5" thickTop="1">
      <c r="A66" s="13" t="s">
        <v>64</v>
      </c>
      <c r="B66" s="12">
        <f>+B65</f>
        <v>-1020652.139816873</v>
      </c>
      <c r="C66" s="12">
        <f t="shared" ref="C66:M66" si="17">B66+C65</f>
        <v>-960279.49126621778</v>
      </c>
      <c r="D66" s="12">
        <f t="shared" si="17"/>
        <v>-735486.12143261335</v>
      </c>
      <c r="E66" s="12">
        <f t="shared" si="17"/>
        <v>-799506.04534602514</v>
      </c>
      <c r="F66" s="12">
        <f t="shared" si="17"/>
        <v>-1185031.3826440198</v>
      </c>
      <c r="G66" s="12">
        <f t="shared" si="17"/>
        <v>-1330780.6772809525</v>
      </c>
      <c r="H66" s="12">
        <f t="shared" si="17"/>
        <v>-2078705.4860221513</v>
      </c>
      <c r="I66" s="12">
        <f>H66+I65</f>
        <v>-1832724.6013645304</v>
      </c>
      <c r="J66" s="12">
        <f t="shared" si="17"/>
        <v>-1676455.0725351821</v>
      </c>
      <c r="K66" s="12">
        <f t="shared" si="17"/>
        <v>-2954940.8117403733</v>
      </c>
      <c r="L66" s="12">
        <f t="shared" si="17"/>
        <v>-2854943.3410102623</v>
      </c>
      <c r="M66" s="12">
        <f t="shared" si="17"/>
        <v>-3400703.1064624521</v>
      </c>
      <c r="N66" s="12"/>
    </row>
    <row r="67" spans="1:14">
      <c r="A67" s="13" t="s">
        <v>65</v>
      </c>
      <c r="B67" s="12">
        <f t="shared" ref="B67:M67" si="18">+$B$63+B66</f>
        <v>14395514.860183127</v>
      </c>
      <c r="C67" s="12">
        <f t="shared" si="18"/>
        <v>14455887.508733783</v>
      </c>
      <c r="D67" s="12">
        <f t="shared" si="18"/>
        <v>14680680.878567386</v>
      </c>
      <c r="E67" s="12">
        <f t="shared" si="18"/>
        <v>14616660.954653975</v>
      </c>
      <c r="F67" s="12">
        <f>+$B$63+F66</f>
        <v>14231135.61735598</v>
      </c>
      <c r="G67" s="12">
        <f t="shared" si="18"/>
        <v>14085386.322719047</v>
      </c>
      <c r="H67" s="12">
        <f t="shared" si="18"/>
        <v>13337461.513977848</v>
      </c>
      <c r="I67" s="12">
        <f t="shared" si="18"/>
        <v>13583442.398635469</v>
      </c>
      <c r="J67" s="12">
        <f t="shared" si="18"/>
        <v>13739711.927464819</v>
      </c>
      <c r="K67" s="12">
        <f t="shared" si="18"/>
        <v>12461226.188259628</v>
      </c>
      <c r="L67" s="12">
        <f t="shared" si="18"/>
        <v>12561223.658989739</v>
      </c>
      <c r="M67" s="12">
        <f t="shared" si="18"/>
        <v>12015463.893537547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f>B65</f>
        <v>-1020652.139816873</v>
      </c>
      <c r="C70" s="30">
        <f t="shared" ref="C70:M70" si="19">C65</f>
        <v>60372.648550655227</v>
      </c>
      <c r="D70" s="30">
        <f t="shared" si="19"/>
        <v>224793.36983360443</v>
      </c>
      <c r="E70" s="30">
        <f t="shared" si="19"/>
        <v>-64019.923913411796</v>
      </c>
      <c r="F70" s="30">
        <f t="shared" si="19"/>
        <v>-385525.33729799464</v>
      </c>
      <c r="G70" s="30">
        <f t="shared" si="19"/>
        <v>-145749.29463693267</v>
      </c>
      <c r="H70" s="30">
        <f t="shared" si="19"/>
        <v>-747924.80874119885</v>
      </c>
      <c r="I70" s="30">
        <f t="shared" si="19"/>
        <v>245980.88465762092</v>
      </c>
      <c r="J70" s="30">
        <f t="shared" si="19"/>
        <v>156269.52882934827</v>
      </c>
      <c r="K70" s="30">
        <f t="shared" si="19"/>
        <v>-1278485.7392051909</v>
      </c>
      <c r="L70" s="30">
        <f t="shared" si="19"/>
        <v>99997.470730111003</v>
      </c>
      <c r="M70" s="30">
        <f t="shared" si="19"/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20">+B71+C70</f>
        <v>-960279.49126621778</v>
      </c>
      <c r="D71" s="31">
        <f t="shared" si="20"/>
        <v>-735486.12143261335</v>
      </c>
      <c r="E71" s="31">
        <f t="shared" si="20"/>
        <v>-799506.04534602514</v>
      </c>
      <c r="F71" s="31">
        <f t="shared" si="20"/>
        <v>-1185031.3826440198</v>
      </c>
      <c r="G71" s="31">
        <f t="shared" si="20"/>
        <v>-1330780.6772809525</v>
      </c>
      <c r="H71" s="31">
        <f t="shared" si="20"/>
        <v>-2078705.4860221513</v>
      </c>
      <c r="I71" s="31">
        <f t="shared" si="20"/>
        <v>-1832724.6013645304</v>
      </c>
      <c r="J71" s="31">
        <f t="shared" si="20"/>
        <v>-1676455.0725351821</v>
      </c>
      <c r="K71" s="31">
        <f t="shared" si="20"/>
        <v>-2954940.8117403733</v>
      </c>
      <c r="L71" s="31">
        <f t="shared" si="20"/>
        <v>-2854943.3410102623</v>
      </c>
      <c r="M71" s="31">
        <f t="shared" si="20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1">+C72+D70</f>
        <v>14680680.878567386</v>
      </c>
      <c r="E72" s="16">
        <f t="shared" si="21"/>
        <v>14616660.954653975</v>
      </c>
      <c r="F72" s="16">
        <f t="shared" si="21"/>
        <v>14231135.61735598</v>
      </c>
      <c r="G72" s="16">
        <f t="shared" si="21"/>
        <v>14085386.322719047</v>
      </c>
      <c r="H72" s="16">
        <f t="shared" si="21"/>
        <v>13337461.513977848</v>
      </c>
      <c r="I72" s="16">
        <f t="shared" si="21"/>
        <v>13583442.398635469</v>
      </c>
      <c r="J72" s="16">
        <f t="shared" si="21"/>
        <v>13739711.927464817</v>
      </c>
      <c r="K72" s="16">
        <f t="shared" si="21"/>
        <v>12461226.188259626</v>
      </c>
      <c r="L72" s="16">
        <f t="shared" si="21"/>
        <v>12561223.658989737</v>
      </c>
      <c r="M72" s="16">
        <f t="shared" si="21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2">+B65-B70</f>
        <v>0</v>
      </c>
      <c r="C75" s="31">
        <f t="shared" si="22"/>
        <v>0</v>
      </c>
      <c r="D75" s="31">
        <f t="shared" si="22"/>
        <v>0</v>
      </c>
      <c r="E75" s="31">
        <f t="shared" si="22"/>
        <v>0</v>
      </c>
      <c r="F75" s="31">
        <f t="shared" si="22"/>
        <v>0</v>
      </c>
      <c r="G75" s="31">
        <f t="shared" si="22"/>
        <v>0</v>
      </c>
      <c r="H75" s="31">
        <f t="shared" si="22"/>
        <v>0</v>
      </c>
      <c r="I75" s="31">
        <f t="shared" si="22"/>
        <v>0</v>
      </c>
      <c r="J75" s="31">
        <f t="shared" si="22"/>
        <v>0</v>
      </c>
      <c r="K75" s="31">
        <f t="shared" si="22"/>
        <v>0</v>
      </c>
      <c r="L75" s="31">
        <f t="shared" si="22"/>
        <v>0</v>
      </c>
      <c r="M75" s="31">
        <f t="shared" si="22"/>
        <v>0</v>
      </c>
      <c r="N75" s="125"/>
    </row>
    <row r="76" spans="1:14" s="6" customFormat="1">
      <c r="A76" s="115" t="s">
        <v>64</v>
      </c>
      <c r="B76" s="31">
        <f t="shared" si="22"/>
        <v>0</v>
      </c>
      <c r="C76" s="31">
        <f t="shared" si="22"/>
        <v>0</v>
      </c>
      <c r="D76" s="31">
        <f t="shared" si="22"/>
        <v>0</v>
      </c>
      <c r="E76" s="31">
        <f t="shared" si="22"/>
        <v>0</v>
      </c>
      <c r="F76" s="31">
        <f t="shared" si="22"/>
        <v>0</v>
      </c>
      <c r="G76" s="31">
        <f t="shared" si="22"/>
        <v>0</v>
      </c>
      <c r="H76" s="31">
        <f t="shared" si="22"/>
        <v>0</v>
      </c>
      <c r="I76" s="31">
        <f t="shared" si="22"/>
        <v>0</v>
      </c>
      <c r="J76" s="31">
        <f t="shared" si="22"/>
        <v>0</v>
      </c>
      <c r="K76" s="31">
        <f t="shared" si="22"/>
        <v>0</v>
      </c>
      <c r="L76" s="31">
        <f t="shared" si="22"/>
        <v>0</v>
      </c>
      <c r="M76" s="31">
        <f t="shared" si="22"/>
        <v>0</v>
      </c>
      <c r="N76" s="125">
        <f>+N66-N71</f>
        <v>0</v>
      </c>
    </row>
    <row r="77" spans="1:14">
      <c r="A77" s="121" t="s">
        <v>65</v>
      </c>
      <c r="B77" s="122">
        <f t="shared" si="22"/>
        <v>0</v>
      </c>
      <c r="C77" s="122">
        <f t="shared" si="22"/>
        <v>0</v>
      </c>
      <c r="D77" s="122">
        <f t="shared" si="22"/>
        <v>0</v>
      </c>
      <c r="E77" s="122">
        <f t="shared" si="22"/>
        <v>0</v>
      </c>
      <c r="F77" s="122">
        <f>+F67-F72</f>
        <v>0</v>
      </c>
      <c r="G77" s="122">
        <f t="shared" si="22"/>
        <v>0</v>
      </c>
      <c r="H77" s="122">
        <f t="shared" si="22"/>
        <v>0</v>
      </c>
      <c r="I77" s="122">
        <f t="shared" si="22"/>
        <v>0</v>
      </c>
      <c r="J77" s="122">
        <f t="shared" si="22"/>
        <v>0</v>
      </c>
      <c r="K77" s="122">
        <f t="shared" si="22"/>
        <v>0</v>
      </c>
      <c r="L77" s="122">
        <f t="shared" si="22"/>
        <v>0</v>
      </c>
      <c r="M77" s="122">
        <f t="shared" si="22"/>
        <v>0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018C-B718-49D0-8CD5-0D119B0B8207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0.85546875" bestFit="1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451001</v>
      </c>
      <c r="N5" s="102">
        <f>SUM(B5:M5)</f>
        <v>10263290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405274</v>
      </c>
      <c r="N6" s="103">
        <f>SUM(B6:M6)</f>
        <v>1487385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856275</v>
      </c>
      <c r="N9" s="12">
        <f t="shared" si="0"/>
        <v>11750675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856275</v>
      </c>
      <c r="N13" s="14">
        <f t="shared" si="1"/>
        <v>11750675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317774</v>
      </c>
      <c r="N16" s="103">
        <f>SUM(B16:M16)</f>
        <v>6288271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317774</v>
      </c>
      <c r="N20" s="12">
        <f t="shared" si="2"/>
        <v>6288271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473889</v>
      </c>
      <c r="M23" s="7">
        <f t="shared" si="3"/>
        <v>133227</v>
      </c>
      <c r="N23" s="7">
        <f>SUM(B23:M23)</f>
        <v>3975019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60775</v>
      </c>
      <c r="M24" s="7">
        <f t="shared" si="3"/>
        <v>405274</v>
      </c>
      <c r="N24" s="7">
        <f>SUM(B24:M24)</f>
        <v>1487385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534664</v>
      </c>
      <c r="M27" s="12">
        <f>SUM(M23:M26)</f>
        <v>538501</v>
      </c>
      <c r="N27" s="12">
        <f t="shared" si="4"/>
        <v>5462404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0.61509506027117999</v>
      </c>
      <c r="M28" s="73">
        <f t="shared" si="5"/>
        <v>0.62888791568129399</v>
      </c>
      <c r="N28" s="73">
        <f t="shared" ref="N28" si="6">+N27/N9</f>
        <v>0.46485874215736545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251173</v>
      </c>
      <c r="N30" s="103">
        <f>SUM(B30:M30)</f>
        <v>3383682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157494</v>
      </c>
      <c r="N31" s="103">
        <f>SUM(B31:M31)</f>
        <v>1860285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407466</v>
      </c>
      <c r="M34" s="12">
        <f t="shared" si="7"/>
        <v>408667</v>
      </c>
      <c r="N34" s="12">
        <f t="shared" si="7"/>
        <v>5243967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v>631927</v>
      </c>
      <c r="N37" s="103">
        <f>SUM(B37:M37)</f>
        <v>8021841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-407466</v>
      </c>
      <c r="M38" s="7">
        <f t="shared" si="8"/>
        <v>-408667</v>
      </c>
      <c r="N38" s="7">
        <f>SUM(B38:M38)</f>
        <v>-5243967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-70062</v>
      </c>
      <c r="N39" s="103">
        <f>SUM(B39:M39)</f>
        <v>-926960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-6972</v>
      </c>
      <c r="N40" s="103">
        <f>SUM(B40:M40)</f>
        <v>-85884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41850</v>
      </c>
      <c r="N41" s="104">
        <f>SUM(B41:M41)</f>
        <v>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115864</v>
      </c>
      <c r="M42" s="12">
        <f t="shared" si="9"/>
        <v>188076</v>
      </c>
      <c r="N42" s="12">
        <f t="shared" si="9"/>
        <v>1765030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233440</v>
      </c>
      <c r="N44" s="126">
        <f>SUM(B44:M44)</f>
        <v>2330232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213156</v>
      </c>
      <c r="M46" s="12">
        <f t="shared" si="10"/>
        <v>233440</v>
      </c>
      <c r="N46" s="12">
        <f t="shared" si="10"/>
        <v>2330232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1071060</v>
      </c>
      <c r="M48" s="19">
        <f t="shared" si="11"/>
        <v>1147957</v>
      </c>
      <c r="N48" s="19">
        <f t="shared" si="11"/>
        <v>15627500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-201822</v>
      </c>
      <c r="M50" s="12">
        <f t="shared" si="12"/>
        <v>-291682</v>
      </c>
      <c r="N50" s="12">
        <f>SUM(B50:M50)</f>
        <v>-3876825</v>
      </c>
      <c r="O50" s="2">
        <f>+N50-N39-N40</f>
        <v>-2863981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27288</v>
      </c>
      <c r="N53" s="10">
        <f t="shared" ref="N53:N60" si="13">SUM(B53:M53)</f>
        <v>249883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13"/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1024129</v>
      </c>
      <c r="N55" s="10">
        <f t="shared" si="13"/>
        <v>1404531</v>
      </c>
    </row>
    <row r="56" spans="1:21" s="6" customFormat="1">
      <c r="A56" s="128" t="s">
        <v>142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499860</v>
      </c>
      <c r="N56" s="10">
        <f>SUM(B56:M56)</f>
        <v>499860</v>
      </c>
    </row>
    <row r="57" spans="1:21" s="6" customFormat="1">
      <c r="A57" s="37" t="s">
        <v>144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-643647</v>
      </c>
      <c r="N57" s="10">
        <f t="shared" si="13"/>
        <v>-643647</v>
      </c>
    </row>
    <row r="58" spans="1:21" s="6" customFormat="1">
      <c r="A58" s="128" t="s">
        <v>143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-400000</v>
      </c>
      <c r="N58" s="10">
        <f t="shared" si="13"/>
        <v>-400000</v>
      </c>
    </row>
    <row r="59" spans="1:21" s="6" customFormat="1">
      <c r="A59" s="37" t="s">
        <v>58</v>
      </c>
      <c r="B59" s="7">
        <v>-19539</v>
      </c>
      <c r="C59" s="7">
        <v>-18488</v>
      </c>
      <c r="D59" s="7">
        <v>-23302</v>
      </c>
      <c r="E59" s="7">
        <v>-10141</v>
      </c>
      <c r="F59" s="7">
        <v>-16697</v>
      </c>
      <c r="G59" s="7">
        <v>-50933</v>
      </c>
      <c r="H59" s="7">
        <v>-10065</v>
      </c>
      <c r="I59" s="7">
        <v>-10991</v>
      </c>
      <c r="J59" s="7">
        <v>-15469</v>
      </c>
      <c r="K59" s="7">
        <v>-10418</v>
      </c>
      <c r="L59" s="7">
        <v>-11468</v>
      </c>
      <c r="M59" s="7">
        <v>-17768</v>
      </c>
      <c r="N59" s="7">
        <f t="shared" si="13"/>
        <v>-215279</v>
      </c>
    </row>
    <row r="60" spans="1:21" s="6" customFormat="1">
      <c r="A60" s="6" t="s">
        <v>134</v>
      </c>
      <c r="B60" s="22">
        <v>-463884</v>
      </c>
      <c r="C60" s="7">
        <v>-487459</v>
      </c>
      <c r="D60" s="7">
        <v>231583</v>
      </c>
      <c r="E60" s="7">
        <v>139067</v>
      </c>
      <c r="F60" s="7">
        <v>-1068714</v>
      </c>
      <c r="G60" s="7">
        <v>-344647</v>
      </c>
      <c r="H60" s="7">
        <v>35870</v>
      </c>
      <c r="I60" s="7">
        <v>-241094</v>
      </c>
      <c r="J60" s="7">
        <v>-105473</v>
      </c>
      <c r="K60" s="7">
        <v>-334684</v>
      </c>
      <c r="L60" s="7">
        <v>-71471</v>
      </c>
      <c r="M60" s="7">
        <v>-96268</v>
      </c>
      <c r="N60" s="22">
        <f t="shared" si="13"/>
        <v>-2807174</v>
      </c>
    </row>
    <row r="61" spans="1:21" s="6" customFormat="1">
      <c r="A61" s="13" t="s">
        <v>60</v>
      </c>
      <c r="B61" s="19">
        <f t="shared" ref="B61:N61" si="14">SUM(B53:B60)</f>
        <v>-95981</v>
      </c>
      <c r="C61" s="19">
        <f t="shared" si="14"/>
        <v>-398807</v>
      </c>
      <c r="D61" s="19">
        <f t="shared" si="14"/>
        <v>210822</v>
      </c>
      <c r="E61" s="19">
        <f t="shared" si="14"/>
        <v>171513</v>
      </c>
      <c r="F61" s="19">
        <f t="shared" si="14"/>
        <v>-983127</v>
      </c>
      <c r="G61" s="19">
        <f t="shared" si="14"/>
        <v>-394610</v>
      </c>
      <c r="H61" s="19">
        <f t="shared" si="14"/>
        <v>34428</v>
      </c>
      <c r="I61" s="19">
        <f t="shared" si="14"/>
        <v>-249647</v>
      </c>
      <c r="J61" s="19">
        <f t="shared" si="14"/>
        <v>-80559</v>
      </c>
      <c r="K61" s="19">
        <f t="shared" si="14"/>
        <v>-344840</v>
      </c>
      <c r="L61" s="19">
        <f t="shared" si="14"/>
        <v>-79612</v>
      </c>
      <c r="M61" s="19">
        <f t="shared" si="14"/>
        <v>393594</v>
      </c>
      <c r="N61" s="19">
        <f t="shared" si="14"/>
        <v>-1816826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15210291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1087079</v>
      </c>
      <c r="C64" s="19">
        <f t="shared" si="15"/>
        <v>1947435</v>
      </c>
      <c r="D64" s="19">
        <f t="shared" si="15"/>
        <v>1559362</v>
      </c>
      <c r="E64" s="19">
        <f t="shared" si="15"/>
        <v>1590751</v>
      </c>
      <c r="F64" s="19">
        <f t="shared" si="15"/>
        <v>-445538</v>
      </c>
      <c r="G64" s="19">
        <f t="shared" si="15"/>
        <v>637218</v>
      </c>
      <c r="H64" s="19">
        <f t="shared" si="15"/>
        <v>1755393</v>
      </c>
      <c r="I64" s="19">
        <f t="shared" si="15"/>
        <v>850294</v>
      </c>
      <c r="J64" s="19">
        <f t="shared" si="15"/>
        <v>1170200</v>
      </c>
      <c r="K64" s="19">
        <f t="shared" si="15"/>
        <v>1125481</v>
      </c>
      <c r="L64" s="19">
        <f t="shared" si="15"/>
        <v>991448</v>
      </c>
      <c r="M64" s="19">
        <f t="shared" si="15"/>
        <v>1541551</v>
      </c>
      <c r="N64" s="19">
        <f t="shared" si="15"/>
        <v>13810674</v>
      </c>
    </row>
    <row r="65" spans="1:14" ht="13.5" thickBot="1">
      <c r="A65" s="13" t="s">
        <v>63</v>
      </c>
      <c r="B65" s="14">
        <f t="shared" ref="B65:M65" si="16">+B13-B64</f>
        <v>-410432</v>
      </c>
      <c r="C65" s="14">
        <f t="shared" si="16"/>
        <v>321349</v>
      </c>
      <c r="D65" s="14">
        <f t="shared" si="16"/>
        <v>-495553</v>
      </c>
      <c r="E65" s="14">
        <f t="shared" si="16"/>
        <v>-877942</v>
      </c>
      <c r="F65" s="14">
        <f t="shared" si="16"/>
        <v>913380</v>
      </c>
      <c r="G65" s="14">
        <f t="shared" si="16"/>
        <v>-122813</v>
      </c>
      <c r="H65" s="14">
        <f t="shared" si="16"/>
        <v>-259580</v>
      </c>
      <c r="I65" s="14">
        <f t="shared" si="16"/>
        <v>-105005</v>
      </c>
      <c r="J65" s="14">
        <f t="shared" si="16"/>
        <v>-138498</v>
      </c>
      <c r="K65" s="14">
        <f t="shared" si="16"/>
        <v>-77419</v>
      </c>
      <c r="L65" s="14">
        <f t="shared" si="16"/>
        <v>-122210</v>
      </c>
      <c r="M65" s="14">
        <f t="shared" si="16"/>
        <v>-685276</v>
      </c>
      <c r="N65" s="14">
        <f>+N13-N64</f>
        <v>-2059999</v>
      </c>
    </row>
    <row r="66" spans="1:14" s="6" customFormat="1" ht="13.5" thickTop="1">
      <c r="A66" s="13" t="s">
        <v>64</v>
      </c>
      <c r="B66" s="12">
        <f>+B65</f>
        <v>-410432</v>
      </c>
      <c r="C66" s="12">
        <f t="shared" ref="C66:M66" si="17">B66+C65</f>
        <v>-89083</v>
      </c>
      <c r="D66" s="12">
        <f t="shared" si="17"/>
        <v>-584636</v>
      </c>
      <c r="E66" s="12">
        <f t="shared" si="17"/>
        <v>-1462578</v>
      </c>
      <c r="F66" s="12">
        <f t="shared" si="17"/>
        <v>-549198</v>
      </c>
      <c r="G66" s="12">
        <f t="shared" si="17"/>
        <v>-672011</v>
      </c>
      <c r="H66" s="12">
        <f t="shared" si="17"/>
        <v>-931591</v>
      </c>
      <c r="I66" s="12">
        <f>H66+I65</f>
        <v>-1036596</v>
      </c>
      <c r="J66" s="12">
        <f t="shared" si="17"/>
        <v>-1175094</v>
      </c>
      <c r="K66" s="12">
        <f t="shared" si="17"/>
        <v>-1252513</v>
      </c>
      <c r="L66" s="12">
        <f t="shared" si="17"/>
        <v>-1374723</v>
      </c>
      <c r="M66" s="12">
        <f t="shared" si="17"/>
        <v>-2059999</v>
      </c>
      <c r="N66" s="12"/>
    </row>
    <row r="67" spans="1:14">
      <c r="A67" s="13" t="s">
        <v>65</v>
      </c>
      <c r="B67" s="12">
        <f t="shared" ref="B67:M67" si="18">+$B$63+B66</f>
        <v>14799859</v>
      </c>
      <c r="C67" s="12">
        <f t="shared" si="18"/>
        <v>15121208</v>
      </c>
      <c r="D67" s="12">
        <f t="shared" si="18"/>
        <v>14625655</v>
      </c>
      <c r="E67" s="12">
        <f t="shared" si="18"/>
        <v>13747713</v>
      </c>
      <c r="F67" s="12">
        <f>+$B$63+F66</f>
        <v>14661093</v>
      </c>
      <c r="G67" s="12">
        <f t="shared" si="18"/>
        <v>14538280</v>
      </c>
      <c r="H67" s="12">
        <f t="shared" si="18"/>
        <v>14278700</v>
      </c>
      <c r="I67" s="12">
        <f t="shared" si="18"/>
        <v>14173695</v>
      </c>
      <c r="J67" s="12">
        <f t="shared" si="18"/>
        <v>14035197</v>
      </c>
      <c r="K67" s="12">
        <f t="shared" si="18"/>
        <v>13957778</v>
      </c>
      <c r="L67" s="12">
        <f t="shared" si="18"/>
        <v>13835568</v>
      </c>
      <c r="M67" s="12">
        <f t="shared" si="18"/>
        <v>13150292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141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-1206184.54570327</v>
      </c>
      <c r="C70" s="30">
        <v>-91236.09179938212</v>
      </c>
      <c r="D70" s="30">
        <v>-21884.721865982749</v>
      </c>
      <c r="E70" s="30">
        <v>-419084.90535577014</v>
      </c>
      <c r="F70" s="30">
        <v>-533603.18347677123</v>
      </c>
      <c r="G70" s="30">
        <v>-353332.60886835586</v>
      </c>
      <c r="H70" s="30">
        <v>-728137.69195192121</v>
      </c>
      <c r="I70" s="30">
        <v>-189749.94115324598</v>
      </c>
      <c r="J70" s="30">
        <v>-116329.26442024577</v>
      </c>
      <c r="K70" s="30">
        <v>-454940.62012809888</v>
      </c>
      <c r="L70" s="30">
        <v>-374500.46593584586</v>
      </c>
      <c r="M70" s="30">
        <v>-162560.93117498094</v>
      </c>
      <c r="N70" s="124"/>
    </row>
    <row r="71" spans="1:14" ht="13.5" thickTop="1">
      <c r="A71" s="115" t="s">
        <v>64</v>
      </c>
      <c r="B71" s="31">
        <f>+B70</f>
        <v>-1206184.54570327</v>
      </c>
      <c r="C71" s="31">
        <f t="shared" ref="C71:M71" si="19">+B71+C70</f>
        <v>-1297420.6375026521</v>
      </c>
      <c r="D71" s="31">
        <f t="shared" si="19"/>
        <v>-1319305.3593686349</v>
      </c>
      <c r="E71" s="31">
        <f t="shared" si="19"/>
        <v>-1738390.264724405</v>
      </c>
      <c r="F71" s="31">
        <f t="shared" si="19"/>
        <v>-2271993.4482011762</v>
      </c>
      <c r="G71" s="31">
        <f t="shared" si="19"/>
        <v>-2625326.0570695321</v>
      </c>
      <c r="H71" s="31">
        <f t="shared" si="19"/>
        <v>-3353463.7490214533</v>
      </c>
      <c r="I71" s="31">
        <f t="shared" si="19"/>
        <v>-3543213.6901746993</v>
      </c>
      <c r="J71" s="31">
        <f t="shared" si="19"/>
        <v>-3659542.9545949451</v>
      </c>
      <c r="K71" s="31">
        <f t="shared" si="19"/>
        <v>-4114483.5747230439</v>
      </c>
      <c r="L71" s="31">
        <f t="shared" si="19"/>
        <v>-4488984.0406588893</v>
      </c>
      <c r="M71" s="31">
        <f t="shared" si="19"/>
        <v>-4651544.9718338698</v>
      </c>
      <c r="N71" s="125"/>
    </row>
    <row r="72" spans="1:14">
      <c r="A72" s="115" t="s">
        <v>65</v>
      </c>
      <c r="B72" s="16">
        <f>+B63+B71</f>
        <v>14004106.45429673</v>
      </c>
      <c r="C72" s="16">
        <f>+B72+C70</f>
        <v>13912870.362497348</v>
      </c>
      <c r="D72" s="16">
        <f t="shared" ref="D72:M72" si="20">+C72+D70</f>
        <v>13890985.640631367</v>
      </c>
      <c r="E72" s="16">
        <f t="shared" si="20"/>
        <v>13471900.735275596</v>
      </c>
      <c r="F72" s="16">
        <f t="shared" si="20"/>
        <v>12938297.551798824</v>
      </c>
      <c r="G72" s="16">
        <f t="shared" si="20"/>
        <v>12584964.942930467</v>
      </c>
      <c r="H72" s="16">
        <f t="shared" si="20"/>
        <v>11856827.250978546</v>
      </c>
      <c r="I72" s="16">
        <f t="shared" si="20"/>
        <v>11667077.309825301</v>
      </c>
      <c r="J72" s="16">
        <f t="shared" si="20"/>
        <v>11550748.045405056</v>
      </c>
      <c r="K72" s="16">
        <f t="shared" si="20"/>
        <v>11095807.425276957</v>
      </c>
      <c r="L72" s="16">
        <f t="shared" si="20"/>
        <v>10721306.959341113</v>
      </c>
      <c r="M72" s="16">
        <f t="shared" si="20"/>
        <v>10558746.028166132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795752.54570327001</v>
      </c>
      <c r="C75" s="31">
        <f t="shared" si="21"/>
        <v>412585.09179938212</v>
      </c>
      <c r="D75" s="31">
        <f t="shared" si="21"/>
        <v>-473668.27813401725</v>
      </c>
      <c r="E75" s="31">
        <f t="shared" si="21"/>
        <v>-458857.09464422986</v>
      </c>
      <c r="F75" s="31">
        <f t="shared" si="21"/>
        <v>1446983.1834767712</v>
      </c>
      <c r="G75" s="31">
        <f t="shared" si="21"/>
        <v>230519.60886835586</v>
      </c>
      <c r="H75" s="31">
        <f t="shared" si="21"/>
        <v>468557.69195192121</v>
      </c>
      <c r="I75" s="31">
        <f t="shared" si="21"/>
        <v>84744.941153245978</v>
      </c>
      <c r="J75" s="31">
        <f t="shared" si="21"/>
        <v>-22168.735579754226</v>
      </c>
      <c r="K75" s="31">
        <f t="shared" si="21"/>
        <v>377521.62012809888</v>
      </c>
      <c r="L75" s="31">
        <f t="shared" si="21"/>
        <v>252290.46593584586</v>
      </c>
      <c r="M75" s="31">
        <f t="shared" si="21"/>
        <v>-522715.06882501906</v>
      </c>
      <c r="N75" s="125"/>
    </row>
    <row r="76" spans="1:14" s="6" customFormat="1">
      <c r="A76" s="115" t="s">
        <v>64</v>
      </c>
      <c r="B76" s="31">
        <f t="shared" si="21"/>
        <v>795752.54570327001</v>
      </c>
      <c r="C76" s="31">
        <f t="shared" si="21"/>
        <v>1208337.6375026521</v>
      </c>
      <c r="D76" s="31">
        <f t="shared" si="21"/>
        <v>734669.35936863488</v>
      </c>
      <c r="E76" s="31">
        <f t="shared" si="21"/>
        <v>275812.26472440502</v>
      </c>
      <c r="F76" s="31">
        <f t="shared" si="21"/>
        <v>1722795.4482011762</v>
      </c>
      <c r="G76" s="31">
        <f t="shared" si="21"/>
        <v>1953315.0570695321</v>
      </c>
      <c r="H76" s="31">
        <f t="shared" si="21"/>
        <v>2421872.7490214533</v>
      </c>
      <c r="I76" s="31">
        <f t="shared" si="21"/>
        <v>2506617.6901746993</v>
      </c>
      <c r="J76" s="31">
        <f t="shared" si="21"/>
        <v>2484448.9545949451</v>
      </c>
      <c r="K76" s="31">
        <f t="shared" si="21"/>
        <v>2861970.5747230439</v>
      </c>
      <c r="L76" s="31">
        <f t="shared" si="21"/>
        <v>3114261.0406588893</v>
      </c>
      <c r="M76" s="31">
        <f t="shared" si="21"/>
        <v>2591545.9718338698</v>
      </c>
      <c r="N76" s="125">
        <f>+N66-N71</f>
        <v>0</v>
      </c>
    </row>
    <row r="77" spans="1:14">
      <c r="A77" s="121" t="s">
        <v>65</v>
      </c>
      <c r="B77" s="122">
        <f t="shared" si="21"/>
        <v>795752.54570326954</v>
      </c>
      <c r="C77" s="122">
        <f t="shared" si="21"/>
        <v>1208337.6375026517</v>
      </c>
      <c r="D77" s="122">
        <f t="shared" si="21"/>
        <v>734669.35936863348</v>
      </c>
      <c r="E77" s="122">
        <f t="shared" si="21"/>
        <v>275812.26472440362</v>
      </c>
      <c r="F77" s="122">
        <f>+F67-F72</f>
        <v>1722795.4482011758</v>
      </c>
      <c r="G77" s="122">
        <f t="shared" si="21"/>
        <v>1953315.0570695326</v>
      </c>
      <c r="H77" s="122">
        <f t="shared" si="21"/>
        <v>2421872.7490214538</v>
      </c>
      <c r="I77" s="122">
        <f t="shared" si="21"/>
        <v>2506617.6901746988</v>
      </c>
      <c r="J77" s="122">
        <f t="shared" si="21"/>
        <v>2484448.9545949437</v>
      </c>
      <c r="K77" s="122">
        <f t="shared" si="21"/>
        <v>2861970.5747230425</v>
      </c>
      <c r="L77" s="122">
        <f t="shared" si="21"/>
        <v>3114261.0406588875</v>
      </c>
      <c r="M77" s="122">
        <f t="shared" si="21"/>
        <v>2591545.971833868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D81" s="8"/>
      <c r="E81" s="8"/>
      <c r="F81" s="8"/>
      <c r="H81" s="61"/>
      <c r="J81" s="6"/>
      <c r="K81" s="6"/>
    </row>
    <row r="82" spans="1:14">
      <c r="E82" s="6"/>
      <c r="H82" s="20"/>
      <c r="J82" s="6"/>
      <c r="K82" s="6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0.85546875" bestFit="1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470007</v>
      </c>
      <c r="N5" s="102">
        <f>SUM(B5:M5)</f>
        <v>10282296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403607</v>
      </c>
      <c r="N6" s="103">
        <f>SUM(B6:M6)</f>
        <v>1485718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873614</v>
      </c>
      <c r="N9" s="12">
        <f t="shared" si="0"/>
        <v>11768014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873614</v>
      </c>
      <c r="N13" s="14">
        <f t="shared" si="1"/>
        <v>11768014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317774</v>
      </c>
      <c r="N16" s="103">
        <f>SUM(B16:M16)</f>
        <v>6288271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317774</v>
      </c>
      <c r="N20" s="12">
        <f t="shared" si="2"/>
        <v>6288271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473889</v>
      </c>
      <c r="M23" s="7">
        <f t="shared" si="3"/>
        <v>152233</v>
      </c>
      <c r="N23" s="7">
        <f>SUM(B23:M23)</f>
        <v>3994025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60775</v>
      </c>
      <c r="M24" s="7">
        <f t="shared" si="3"/>
        <v>403607</v>
      </c>
      <c r="N24" s="7">
        <f>SUM(B24:M24)</f>
        <v>1485718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534664</v>
      </c>
      <c r="M27" s="12">
        <f>SUM(M23:M26)</f>
        <v>555840</v>
      </c>
      <c r="N27" s="12">
        <f t="shared" si="4"/>
        <v>5479743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0.61509506027117999</v>
      </c>
      <c r="M28" s="73">
        <f t="shared" si="5"/>
        <v>0.63625353989290467</v>
      </c>
      <c r="N28" s="73">
        <f t="shared" ref="N28" si="6">+N27/N9</f>
        <v>0.4656472196583043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251173</v>
      </c>
      <c r="N30" s="103">
        <f>SUM(B30:M30)</f>
        <v>3383682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157494</v>
      </c>
      <c r="N31" s="103">
        <f>SUM(B31:M31)</f>
        <v>1860285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407466</v>
      </c>
      <c r="M34" s="12">
        <f t="shared" si="7"/>
        <v>408667</v>
      </c>
      <c r="N34" s="12">
        <f t="shared" si="7"/>
        <v>5243967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f>604342-67</f>
        <v>604275</v>
      </c>
      <c r="N37" s="103">
        <f>SUM(B37:M37)</f>
        <v>7994189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-407466</v>
      </c>
      <c r="M38" s="7">
        <f t="shared" si="8"/>
        <v>-408667</v>
      </c>
      <c r="N38" s="7">
        <f>SUM(B38:M38)</f>
        <v>-5243967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-70062</v>
      </c>
      <c r="N39" s="103">
        <f>SUM(B39:M39)</f>
        <v>-926960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-6972</v>
      </c>
      <c r="N40" s="103">
        <f>SUM(B40:M40)</f>
        <v>-85884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41850</v>
      </c>
      <c r="N41" s="104">
        <f>SUM(B41:M41)</f>
        <v>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115864</v>
      </c>
      <c r="M42" s="12">
        <f t="shared" si="9"/>
        <v>160424</v>
      </c>
      <c r="N42" s="12">
        <f t="shared" si="9"/>
        <v>1737378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713853</v>
      </c>
      <c r="N44" s="126">
        <f>SUM(B44:M44)</f>
        <v>2810645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213156</v>
      </c>
      <c r="M46" s="12">
        <v>233440</v>
      </c>
      <c r="N46" s="12">
        <f t="shared" si="10"/>
        <v>2810645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1071060</v>
      </c>
      <c r="M48" s="19">
        <f t="shared" si="11"/>
        <v>1120305</v>
      </c>
      <c r="N48" s="19">
        <f t="shared" si="11"/>
        <v>16080261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-201822</v>
      </c>
      <c r="M50" s="12">
        <f t="shared" si="12"/>
        <v>-246691</v>
      </c>
      <c r="N50" s="12">
        <f>SUM(B50:M50)</f>
        <v>-3831834</v>
      </c>
      <c r="O50" s="2">
        <f>+N50-N39-N40</f>
        <v>-2818990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27288</v>
      </c>
      <c r="N53" s="10">
        <f t="shared" ref="N53:N60" si="13">SUM(B53:M53)</f>
        <v>249883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13"/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1024129</v>
      </c>
      <c r="N55" s="10">
        <f t="shared" si="13"/>
        <v>1404531</v>
      </c>
    </row>
    <row r="56" spans="1:21" s="6" customFormat="1">
      <c r="A56" s="128" t="s">
        <v>142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499860</v>
      </c>
      <c r="N56" s="10">
        <f>SUM(B56:M56)</f>
        <v>499860</v>
      </c>
    </row>
    <row r="57" spans="1:21" s="6" customFormat="1">
      <c r="A57" s="37" t="s">
        <v>144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-643647</v>
      </c>
      <c r="N57" s="10">
        <f t="shared" si="13"/>
        <v>-643647</v>
      </c>
    </row>
    <row r="58" spans="1:21" s="6" customFormat="1">
      <c r="A58" s="128" t="s">
        <v>143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-400000</v>
      </c>
      <c r="N58" s="10">
        <f t="shared" si="13"/>
        <v>-400000</v>
      </c>
    </row>
    <row r="59" spans="1:21" s="6" customFormat="1">
      <c r="A59" s="37" t="s">
        <v>58</v>
      </c>
      <c r="B59" s="7">
        <v>-19539</v>
      </c>
      <c r="C59" s="7">
        <v>-18488</v>
      </c>
      <c r="D59" s="7">
        <v>-23302</v>
      </c>
      <c r="E59" s="7">
        <v>-10141</v>
      </c>
      <c r="F59" s="7">
        <v>-16697</v>
      </c>
      <c r="G59" s="7">
        <v>-50933</v>
      </c>
      <c r="H59" s="7">
        <v>-10065</v>
      </c>
      <c r="I59" s="7">
        <v>-10991</v>
      </c>
      <c r="J59" s="7">
        <v>-15469</v>
      </c>
      <c r="K59" s="7">
        <v>-10418</v>
      </c>
      <c r="L59" s="7">
        <v>-11468</v>
      </c>
      <c r="M59" s="7">
        <v>-17768</v>
      </c>
      <c r="N59" s="7">
        <f t="shared" si="13"/>
        <v>-215279</v>
      </c>
    </row>
    <row r="60" spans="1:21" s="6" customFormat="1">
      <c r="A60" s="6" t="s">
        <v>134</v>
      </c>
      <c r="B60" s="22">
        <v>-463884</v>
      </c>
      <c r="C60" s="7">
        <v>-487459</v>
      </c>
      <c r="D60" s="7">
        <v>231583</v>
      </c>
      <c r="E60" s="7">
        <v>139067</v>
      </c>
      <c r="F60" s="7">
        <v>-1068714</v>
      </c>
      <c r="G60" s="7">
        <v>-344647</v>
      </c>
      <c r="H60" s="7">
        <v>35870</v>
      </c>
      <c r="I60" s="7">
        <v>-241094</v>
      </c>
      <c r="J60" s="7">
        <v>-105473</v>
      </c>
      <c r="K60" s="7">
        <v>-334684</v>
      </c>
      <c r="L60" s="7">
        <v>-71471</v>
      </c>
      <c r="M60" s="7">
        <v>-96268</v>
      </c>
      <c r="N60" s="22">
        <f t="shared" si="13"/>
        <v>-2807174</v>
      </c>
    </row>
    <row r="61" spans="1:21" s="6" customFormat="1">
      <c r="A61" s="13" t="s">
        <v>60</v>
      </c>
      <c r="B61" s="19">
        <f t="shared" ref="B61:N61" si="14">SUM(B53:B60)</f>
        <v>-95981</v>
      </c>
      <c r="C61" s="19">
        <f t="shared" si="14"/>
        <v>-398807</v>
      </c>
      <c r="D61" s="19">
        <f t="shared" si="14"/>
        <v>210822</v>
      </c>
      <c r="E61" s="19">
        <f t="shared" si="14"/>
        <v>171513</v>
      </c>
      <c r="F61" s="19">
        <f t="shared" si="14"/>
        <v>-983127</v>
      </c>
      <c r="G61" s="19">
        <f t="shared" si="14"/>
        <v>-394610</v>
      </c>
      <c r="H61" s="19">
        <f t="shared" si="14"/>
        <v>34428</v>
      </c>
      <c r="I61" s="19">
        <f t="shared" si="14"/>
        <v>-249647</v>
      </c>
      <c r="J61" s="19">
        <f t="shared" si="14"/>
        <v>-80559</v>
      </c>
      <c r="K61" s="19">
        <f t="shared" si="14"/>
        <v>-344840</v>
      </c>
      <c r="L61" s="19">
        <f t="shared" si="14"/>
        <v>-79612</v>
      </c>
      <c r="M61" s="19">
        <f t="shared" si="14"/>
        <v>393594</v>
      </c>
      <c r="N61" s="19">
        <f t="shared" si="14"/>
        <v>-1816826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15210291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1087079</v>
      </c>
      <c r="C64" s="19">
        <f t="shared" si="15"/>
        <v>1947435</v>
      </c>
      <c r="D64" s="19">
        <f t="shared" si="15"/>
        <v>1559362</v>
      </c>
      <c r="E64" s="19">
        <f t="shared" si="15"/>
        <v>1590751</v>
      </c>
      <c r="F64" s="19">
        <f t="shared" si="15"/>
        <v>-445538</v>
      </c>
      <c r="G64" s="19">
        <f t="shared" si="15"/>
        <v>637218</v>
      </c>
      <c r="H64" s="19">
        <f t="shared" si="15"/>
        <v>1755393</v>
      </c>
      <c r="I64" s="19">
        <f t="shared" si="15"/>
        <v>850294</v>
      </c>
      <c r="J64" s="19">
        <f t="shared" si="15"/>
        <v>1170200</v>
      </c>
      <c r="K64" s="19">
        <f t="shared" si="15"/>
        <v>1125481</v>
      </c>
      <c r="L64" s="19">
        <f t="shared" si="15"/>
        <v>991448</v>
      </c>
      <c r="M64" s="19">
        <f t="shared" si="15"/>
        <v>1513899</v>
      </c>
      <c r="N64" s="19">
        <f t="shared" si="15"/>
        <v>14263435</v>
      </c>
    </row>
    <row r="65" spans="1:14" ht="13.5" thickBot="1">
      <c r="A65" s="13" t="s">
        <v>63</v>
      </c>
      <c r="B65" s="14">
        <f t="shared" ref="B65:N65" si="16">+B13-B64</f>
        <v>-410432</v>
      </c>
      <c r="C65" s="14">
        <f t="shared" si="16"/>
        <v>321349</v>
      </c>
      <c r="D65" s="14">
        <f t="shared" si="16"/>
        <v>-495553</v>
      </c>
      <c r="E65" s="14">
        <f t="shared" si="16"/>
        <v>-877942</v>
      </c>
      <c r="F65" s="14">
        <f t="shared" si="16"/>
        <v>913380</v>
      </c>
      <c r="G65" s="14">
        <f t="shared" si="16"/>
        <v>-122813</v>
      </c>
      <c r="H65" s="14">
        <f t="shared" si="16"/>
        <v>-259580</v>
      </c>
      <c r="I65" s="14">
        <f t="shared" si="16"/>
        <v>-105005</v>
      </c>
      <c r="J65" s="14">
        <f t="shared" si="16"/>
        <v>-138498</v>
      </c>
      <c r="K65" s="14">
        <f t="shared" si="16"/>
        <v>-77419</v>
      </c>
      <c r="L65" s="14">
        <f t="shared" si="16"/>
        <v>-122210</v>
      </c>
      <c r="M65" s="14">
        <f t="shared" si="16"/>
        <v>-640285</v>
      </c>
      <c r="N65" s="14">
        <f t="shared" si="16"/>
        <v>-2495421</v>
      </c>
    </row>
    <row r="66" spans="1:14" s="6" customFormat="1" ht="13.5" thickTop="1">
      <c r="A66" s="13" t="s">
        <v>64</v>
      </c>
      <c r="B66" s="12">
        <f>+B65</f>
        <v>-410432</v>
      </c>
      <c r="C66" s="12">
        <f t="shared" ref="C66:M66" si="17">B66+C65</f>
        <v>-89083</v>
      </c>
      <c r="D66" s="12">
        <f t="shared" si="17"/>
        <v>-584636</v>
      </c>
      <c r="E66" s="12">
        <f t="shared" si="17"/>
        <v>-1462578</v>
      </c>
      <c r="F66" s="12">
        <f t="shared" si="17"/>
        <v>-549198</v>
      </c>
      <c r="G66" s="12">
        <f t="shared" si="17"/>
        <v>-672011</v>
      </c>
      <c r="H66" s="12">
        <f t="shared" si="17"/>
        <v>-931591</v>
      </c>
      <c r="I66" s="12">
        <f>H66+I65</f>
        <v>-1036596</v>
      </c>
      <c r="J66" s="12">
        <f t="shared" si="17"/>
        <v>-1175094</v>
      </c>
      <c r="K66" s="12">
        <f t="shared" si="17"/>
        <v>-1252513</v>
      </c>
      <c r="L66" s="12">
        <f t="shared" si="17"/>
        <v>-1374723</v>
      </c>
      <c r="M66" s="12">
        <f t="shared" si="17"/>
        <v>-2015008</v>
      </c>
      <c r="N66" s="12"/>
    </row>
    <row r="67" spans="1:14">
      <c r="A67" s="13" t="s">
        <v>65</v>
      </c>
      <c r="B67" s="12">
        <f t="shared" ref="B67:M67" si="18">+$B$63+B66</f>
        <v>14799859</v>
      </c>
      <c r="C67" s="12">
        <f t="shared" si="18"/>
        <v>15121208</v>
      </c>
      <c r="D67" s="12">
        <f t="shared" si="18"/>
        <v>14625655</v>
      </c>
      <c r="E67" s="12">
        <f t="shared" si="18"/>
        <v>13747713</v>
      </c>
      <c r="F67" s="12">
        <f>+$B$63+F66</f>
        <v>14661093</v>
      </c>
      <c r="G67" s="12">
        <f t="shared" si="18"/>
        <v>14538280</v>
      </c>
      <c r="H67" s="12">
        <f t="shared" si="18"/>
        <v>14278700</v>
      </c>
      <c r="I67" s="12">
        <f t="shared" si="18"/>
        <v>14173695</v>
      </c>
      <c r="J67" s="12">
        <f t="shared" si="18"/>
        <v>14035197</v>
      </c>
      <c r="K67" s="12">
        <f t="shared" si="18"/>
        <v>13957778</v>
      </c>
      <c r="L67" s="12">
        <f t="shared" si="18"/>
        <v>13835568</v>
      </c>
      <c r="M67" s="12">
        <f t="shared" si="18"/>
        <v>13195283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141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-1206184.54570327</v>
      </c>
      <c r="C70" s="30">
        <v>-91236.09179938212</v>
      </c>
      <c r="D70" s="30">
        <v>-21884.721865982749</v>
      </c>
      <c r="E70" s="30">
        <v>-419084.90535577014</v>
      </c>
      <c r="F70" s="30">
        <v>-533603.18347677123</v>
      </c>
      <c r="G70" s="30">
        <v>-353332.60886835586</v>
      </c>
      <c r="H70" s="30">
        <v>-728137.69195192121</v>
      </c>
      <c r="I70" s="30">
        <v>-189749.94115324598</v>
      </c>
      <c r="J70" s="30">
        <v>-116329.26442024577</v>
      </c>
      <c r="K70" s="30">
        <v>-454940.62012809888</v>
      </c>
      <c r="L70" s="30">
        <v>-374500.46593584586</v>
      </c>
      <c r="M70" s="30">
        <v>-162560.93117498094</v>
      </c>
      <c r="N70" s="124"/>
    </row>
    <row r="71" spans="1:14" ht="13.5" thickTop="1">
      <c r="A71" s="115" t="s">
        <v>64</v>
      </c>
      <c r="B71" s="31">
        <f>+B70</f>
        <v>-1206184.54570327</v>
      </c>
      <c r="C71" s="31">
        <f t="shared" ref="C71:M71" si="19">+B71+C70</f>
        <v>-1297420.6375026521</v>
      </c>
      <c r="D71" s="31">
        <f t="shared" si="19"/>
        <v>-1319305.3593686349</v>
      </c>
      <c r="E71" s="31">
        <f t="shared" si="19"/>
        <v>-1738390.264724405</v>
      </c>
      <c r="F71" s="31">
        <f t="shared" si="19"/>
        <v>-2271993.4482011762</v>
      </c>
      <c r="G71" s="31">
        <f t="shared" si="19"/>
        <v>-2625326.0570695321</v>
      </c>
      <c r="H71" s="31">
        <f t="shared" si="19"/>
        <v>-3353463.7490214533</v>
      </c>
      <c r="I71" s="31">
        <f t="shared" si="19"/>
        <v>-3543213.6901746993</v>
      </c>
      <c r="J71" s="31">
        <f t="shared" si="19"/>
        <v>-3659542.9545949451</v>
      </c>
      <c r="K71" s="31">
        <f t="shared" si="19"/>
        <v>-4114483.5747230439</v>
      </c>
      <c r="L71" s="31">
        <f t="shared" si="19"/>
        <v>-4488984.0406588893</v>
      </c>
      <c r="M71" s="31">
        <f t="shared" si="19"/>
        <v>-4651544.9718338698</v>
      </c>
      <c r="N71" s="125"/>
    </row>
    <row r="72" spans="1:14">
      <c r="A72" s="115" t="s">
        <v>65</v>
      </c>
      <c r="B72" s="16">
        <f>+B63+B71</f>
        <v>14004106.45429673</v>
      </c>
      <c r="C72" s="16">
        <f>+B72+C70</f>
        <v>13912870.362497348</v>
      </c>
      <c r="D72" s="16">
        <f t="shared" ref="D72:M72" si="20">+C72+D70</f>
        <v>13890985.640631367</v>
      </c>
      <c r="E72" s="16">
        <f t="shared" si="20"/>
        <v>13471900.735275596</v>
      </c>
      <c r="F72" s="16">
        <f t="shared" si="20"/>
        <v>12938297.551798824</v>
      </c>
      <c r="G72" s="16">
        <f t="shared" si="20"/>
        <v>12584964.942930467</v>
      </c>
      <c r="H72" s="16">
        <f t="shared" si="20"/>
        <v>11856827.250978546</v>
      </c>
      <c r="I72" s="16">
        <f t="shared" si="20"/>
        <v>11667077.309825301</v>
      </c>
      <c r="J72" s="16">
        <f t="shared" si="20"/>
        <v>11550748.045405056</v>
      </c>
      <c r="K72" s="16">
        <f t="shared" si="20"/>
        <v>11095807.425276957</v>
      </c>
      <c r="L72" s="16">
        <f t="shared" si="20"/>
        <v>10721306.959341113</v>
      </c>
      <c r="M72" s="16">
        <f t="shared" si="20"/>
        <v>10558746.028166132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795752.54570327001</v>
      </c>
      <c r="C75" s="31">
        <f t="shared" si="21"/>
        <v>412585.09179938212</v>
      </c>
      <c r="D75" s="31">
        <f t="shared" si="21"/>
        <v>-473668.27813401725</v>
      </c>
      <c r="E75" s="31">
        <f t="shared" si="21"/>
        <v>-458857.09464422986</v>
      </c>
      <c r="F75" s="31">
        <f t="shared" si="21"/>
        <v>1446983.1834767712</v>
      </c>
      <c r="G75" s="31">
        <f t="shared" si="21"/>
        <v>230519.60886835586</v>
      </c>
      <c r="H75" s="31">
        <f t="shared" si="21"/>
        <v>468557.69195192121</v>
      </c>
      <c r="I75" s="31">
        <f t="shared" si="21"/>
        <v>84744.941153245978</v>
      </c>
      <c r="J75" s="31">
        <f t="shared" si="21"/>
        <v>-22168.735579754226</v>
      </c>
      <c r="K75" s="31">
        <f t="shared" si="21"/>
        <v>377521.62012809888</v>
      </c>
      <c r="L75" s="31">
        <f t="shared" si="21"/>
        <v>252290.46593584586</v>
      </c>
      <c r="M75" s="31">
        <f t="shared" si="21"/>
        <v>-477724.06882501906</v>
      </c>
      <c r="N75" s="125"/>
    </row>
    <row r="76" spans="1:14" s="6" customFormat="1">
      <c r="A76" s="115" t="s">
        <v>64</v>
      </c>
      <c r="B76" s="31">
        <f t="shared" si="21"/>
        <v>795752.54570327001</v>
      </c>
      <c r="C76" s="31">
        <f t="shared" si="21"/>
        <v>1208337.6375026521</v>
      </c>
      <c r="D76" s="31">
        <f t="shared" si="21"/>
        <v>734669.35936863488</v>
      </c>
      <c r="E76" s="31">
        <f t="shared" si="21"/>
        <v>275812.26472440502</v>
      </c>
      <c r="F76" s="31">
        <f t="shared" si="21"/>
        <v>1722795.4482011762</v>
      </c>
      <c r="G76" s="31">
        <f t="shared" si="21"/>
        <v>1953315.0570695321</v>
      </c>
      <c r="H76" s="31">
        <f t="shared" si="21"/>
        <v>2421872.7490214533</v>
      </c>
      <c r="I76" s="31">
        <f t="shared" si="21"/>
        <v>2506617.6901746993</v>
      </c>
      <c r="J76" s="31">
        <f t="shared" si="21"/>
        <v>2484448.9545949451</v>
      </c>
      <c r="K76" s="31">
        <f t="shared" si="21"/>
        <v>2861970.5747230439</v>
      </c>
      <c r="L76" s="31">
        <f t="shared" si="21"/>
        <v>3114261.0406588893</v>
      </c>
      <c r="M76" s="31">
        <f t="shared" si="21"/>
        <v>2636536.9718338698</v>
      </c>
      <c r="N76" s="125">
        <f>+N66-N71</f>
        <v>0</v>
      </c>
    </row>
    <row r="77" spans="1:14">
      <c r="A77" s="121" t="s">
        <v>65</v>
      </c>
      <c r="B77" s="122">
        <f t="shared" si="21"/>
        <v>795752.54570326954</v>
      </c>
      <c r="C77" s="122">
        <f t="shared" si="21"/>
        <v>1208337.6375026517</v>
      </c>
      <c r="D77" s="122">
        <f t="shared" si="21"/>
        <v>734669.35936863348</v>
      </c>
      <c r="E77" s="122">
        <f t="shared" si="21"/>
        <v>275812.26472440362</v>
      </c>
      <c r="F77" s="122">
        <f>+F67-F72</f>
        <v>1722795.4482011758</v>
      </c>
      <c r="G77" s="122">
        <f t="shared" si="21"/>
        <v>1953315.0570695326</v>
      </c>
      <c r="H77" s="122">
        <f t="shared" si="21"/>
        <v>2421872.7490214538</v>
      </c>
      <c r="I77" s="122">
        <f t="shared" si="21"/>
        <v>2506617.6901746988</v>
      </c>
      <c r="J77" s="122">
        <f t="shared" si="21"/>
        <v>2484448.9545949437</v>
      </c>
      <c r="K77" s="122">
        <f t="shared" si="21"/>
        <v>2861970.5747230425</v>
      </c>
      <c r="L77" s="122">
        <f t="shared" si="21"/>
        <v>3114261.0406588875</v>
      </c>
      <c r="M77" s="122">
        <f t="shared" si="21"/>
        <v>2636536.971833868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D81" s="8"/>
      <c r="E81" s="8"/>
      <c r="F81" s="8"/>
      <c r="H81" s="61"/>
      <c r="J81" s="6"/>
      <c r="K81" s="6"/>
    </row>
    <row r="82" spans="1:14">
      <c r="E82" s="6"/>
      <c r="H82" s="20"/>
      <c r="J82" s="6"/>
      <c r="K82" s="6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style="127" bestFit="1" customWidth="1"/>
    <col min="2" max="2" width="14" style="127" customWidth="1"/>
    <col min="3" max="3" width="14.5703125" style="127" customWidth="1"/>
    <col min="4" max="4" width="14" style="129" customWidth="1"/>
    <col min="5" max="6" width="13.5703125" style="127" customWidth="1"/>
    <col min="7" max="7" width="12.28515625" style="129" bestFit="1" customWidth="1"/>
    <col min="8" max="8" width="14.140625" style="127" customWidth="1"/>
    <col min="9" max="9" width="14.42578125" style="127" customWidth="1"/>
    <col min="10" max="10" width="13.85546875" style="127" customWidth="1"/>
    <col min="11" max="11" width="14.7109375" style="127" customWidth="1"/>
    <col min="12" max="12" width="13.5703125" style="127" customWidth="1"/>
    <col min="13" max="13" width="14.42578125" style="127" customWidth="1"/>
    <col min="14" max="14" width="16.5703125" style="127" customWidth="1"/>
    <col min="15" max="16384" width="9.140625" style="127"/>
  </cols>
  <sheetData>
    <row r="1" spans="1:14" ht="13.5" thickBot="1">
      <c r="A1" s="164" t="s">
        <v>140</v>
      </c>
      <c r="E1" s="129"/>
      <c r="F1" s="129"/>
      <c r="J1" s="129"/>
      <c r="K1" s="129"/>
      <c r="N1" s="163"/>
    </row>
    <row r="2" spans="1:14">
      <c r="B2" s="162" t="s">
        <v>24</v>
      </c>
      <c r="C2" s="162" t="s">
        <v>24</v>
      </c>
      <c r="D2" s="162" t="s">
        <v>24</v>
      </c>
      <c r="E2" s="162" t="s">
        <v>24</v>
      </c>
      <c r="F2" s="162" t="s">
        <v>24</v>
      </c>
      <c r="G2" s="162" t="s">
        <v>24</v>
      </c>
      <c r="H2" s="162" t="s">
        <v>24</v>
      </c>
      <c r="I2" s="162" t="s">
        <v>24</v>
      </c>
      <c r="J2" s="162" t="s">
        <v>24</v>
      </c>
      <c r="K2" s="162" t="s">
        <v>24</v>
      </c>
      <c r="L2" s="162" t="s">
        <v>24</v>
      </c>
      <c r="M2" s="162" t="s">
        <v>76</v>
      </c>
      <c r="N2" s="161" t="s">
        <v>25</v>
      </c>
    </row>
    <row r="3" spans="1:14" s="137" customFormat="1">
      <c r="B3" s="159">
        <v>44013</v>
      </c>
      <c r="C3" s="160">
        <v>44044</v>
      </c>
      <c r="D3" s="160">
        <v>44075</v>
      </c>
      <c r="E3" s="159">
        <v>44105</v>
      </c>
      <c r="F3" s="159">
        <v>44136</v>
      </c>
      <c r="G3" s="160">
        <v>44166</v>
      </c>
      <c r="H3" s="159">
        <v>44197</v>
      </c>
      <c r="I3" s="159">
        <v>44228</v>
      </c>
      <c r="J3" s="159">
        <v>44256</v>
      </c>
      <c r="K3" s="159">
        <v>44287</v>
      </c>
      <c r="L3" s="159">
        <v>44317</v>
      </c>
      <c r="M3" s="159">
        <v>44348</v>
      </c>
      <c r="N3" s="159" t="s">
        <v>139</v>
      </c>
    </row>
    <row r="4" spans="1:14">
      <c r="A4" s="136" t="s">
        <v>27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>
        <f>SUM(B4:M4)</f>
        <v>0</v>
      </c>
    </row>
    <row r="5" spans="1:14" s="129" customFormat="1" ht="13.5" hidden="1" customHeight="1" outlineLevel="1">
      <c r="A5" s="156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738619</v>
      </c>
      <c r="N5" s="102">
        <f>SUM(B5:M5)</f>
        <v>10550908</v>
      </c>
    </row>
    <row r="6" spans="1:14" s="129" customFormat="1" ht="12.75" hidden="1" customHeight="1" outlineLevel="1">
      <c r="A6" s="156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284877</v>
      </c>
      <c r="N6" s="157">
        <f>SUM(B6:M6)</f>
        <v>1366988</v>
      </c>
    </row>
    <row r="7" spans="1:14" s="129" customFormat="1" ht="12.75" hidden="1" customHeight="1" outlineLevel="1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>
        <f>SUM(B7:M7)</f>
        <v>0</v>
      </c>
    </row>
    <row r="8" spans="1:14" s="129" customFormat="1" ht="12.75" hidden="1" customHeight="1" outlineLevel="1">
      <c r="A8" s="156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>
        <f>SUM(B8:M8)</f>
        <v>0</v>
      </c>
    </row>
    <row r="9" spans="1:14" s="129" customFormat="1" collapsed="1">
      <c r="A9" s="151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1023496</v>
      </c>
      <c r="N9" s="12">
        <f t="shared" si="0"/>
        <v>11917896</v>
      </c>
    </row>
    <row r="10" spans="1:14" s="129" customFormat="1" ht="6.75" hidden="1" customHeight="1"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s="129" customFormat="1" hidden="1">
      <c r="A11" s="151" t="s">
        <v>31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>
        <f>SUM(B11:M11)</f>
        <v>0</v>
      </c>
    </row>
    <row r="12" spans="1:14" s="129" customFormat="1" ht="7.5" customHeight="1">
      <c r="A12" s="151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s="129" customFormat="1" ht="21" customHeight="1" thickBot="1">
      <c r="A13" s="151" t="s">
        <v>32</v>
      </c>
      <c r="B13" s="14">
        <f t="shared" ref="B13:N13" si="1">B9+B11</f>
        <v>676647</v>
      </c>
      <c r="C13" s="14">
        <f t="shared" si="1"/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1023496</v>
      </c>
      <c r="N13" s="14">
        <f t="shared" si="1"/>
        <v>11917896</v>
      </c>
    </row>
    <row r="14" spans="1:14" s="129" customFormat="1" ht="21" hidden="1" customHeight="1" outlineLevel="1" thickTop="1">
      <c r="A14" s="156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s="129" customFormat="1" ht="17.25" hidden="1" customHeight="1" outlineLevel="1">
      <c r="A15" s="154" t="s">
        <v>33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s="129" customFormat="1" ht="12" hidden="1" customHeight="1" outlineLevel="1">
      <c r="A16" s="156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431870</v>
      </c>
      <c r="N16" s="157">
        <f>SUM(B16:M16)</f>
        <v>6402367</v>
      </c>
    </row>
    <row r="17" spans="1:14" s="129" customFormat="1" ht="20.25" hidden="1" customHeight="1" outlineLevel="1">
      <c r="A17" s="15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57">
        <f>SUM(B17:M17)</f>
        <v>0</v>
      </c>
    </row>
    <row r="18" spans="1:14" s="129" customFormat="1" ht="26.25" hidden="1" customHeight="1" outlineLevel="1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>
        <v>0</v>
      </c>
    </row>
    <row r="19" spans="1:14" s="129" customFormat="1" ht="12" hidden="1" customHeight="1" outlineLevel="1">
      <c r="A19" s="156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>
        <f>SUM(B19:M19)</f>
        <v>0</v>
      </c>
    </row>
    <row r="20" spans="1:14" s="129" customFormat="1" ht="13.5" collapsed="1" thickTop="1">
      <c r="A20" s="151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431870</v>
      </c>
      <c r="N20" s="12">
        <f t="shared" si="2"/>
        <v>6402367</v>
      </c>
    </row>
    <row r="21" spans="1:14" s="129" customFormat="1" ht="13.5" hidden="1" customHeight="1" outlineLevel="1"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4" s="129" customFormat="1" ht="17.25" hidden="1" customHeight="1" outlineLevel="1">
      <c r="A22" s="151" t="s">
        <v>36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4" s="129" customFormat="1" hidden="1" outlineLevel="1">
      <c r="A23" s="129" t="s">
        <v>37</v>
      </c>
      <c r="B23" s="150">
        <f t="shared" ref="B23:M23" si="3">+B5-B16</f>
        <v>140094</v>
      </c>
      <c r="C23" s="150">
        <f t="shared" si="3"/>
        <v>602829</v>
      </c>
      <c r="D23" s="150">
        <f t="shared" si="3"/>
        <v>357054</v>
      </c>
      <c r="E23" s="150">
        <f t="shared" si="3"/>
        <v>346547</v>
      </c>
      <c r="F23" s="150">
        <f t="shared" si="3"/>
        <v>229697</v>
      </c>
      <c r="G23" s="150">
        <f t="shared" si="3"/>
        <v>237270</v>
      </c>
      <c r="H23" s="150">
        <f t="shared" si="3"/>
        <v>547117</v>
      </c>
      <c r="I23" s="150">
        <f t="shared" si="3"/>
        <v>190788</v>
      </c>
      <c r="J23" s="150">
        <f t="shared" si="3"/>
        <v>321413</v>
      </c>
      <c r="K23" s="150">
        <f t="shared" si="3"/>
        <v>395094</v>
      </c>
      <c r="L23" s="150">
        <f t="shared" si="3"/>
        <v>473889</v>
      </c>
      <c r="M23" s="150">
        <f t="shared" si="3"/>
        <v>306749</v>
      </c>
      <c r="N23" s="150">
        <f>SUM(B23:M23)</f>
        <v>4148541</v>
      </c>
    </row>
    <row r="24" spans="1:14" s="129" customFormat="1" hidden="1" outlineLevel="1">
      <c r="A24" s="129" t="s">
        <v>37</v>
      </c>
      <c r="B24" s="150">
        <f t="shared" ref="B24:M24" si="4">+B6-B17</f>
        <v>199739</v>
      </c>
      <c r="C24" s="150">
        <f t="shared" si="4"/>
        <v>57792</v>
      </c>
      <c r="D24" s="150">
        <f t="shared" si="4"/>
        <v>168012</v>
      </c>
      <c r="E24" s="150">
        <f t="shared" si="4"/>
        <v>32628</v>
      </c>
      <c r="F24" s="150">
        <f t="shared" si="4"/>
        <v>72335</v>
      </c>
      <c r="G24" s="150">
        <f t="shared" si="4"/>
        <v>30858</v>
      </c>
      <c r="H24" s="150">
        <f t="shared" si="4"/>
        <v>33489</v>
      </c>
      <c r="I24" s="150">
        <f t="shared" si="4"/>
        <v>199159</v>
      </c>
      <c r="J24" s="150">
        <f t="shared" si="4"/>
        <v>217935</v>
      </c>
      <c r="K24" s="150">
        <f t="shared" si="4"/>
        <v>9389</v>
      </c>
      <c r="L24" s="150">
        <f t="shared" si="4"/>
        <v>60775</v>
      </c>
      <c r="M24" s="150">
        <f t="shared" si="4"/>
        <v>284877</v>
      </c>
      <c r="N24" s="150">
        <f>SUM(B24:M24)</f>
        <v>1366988</v>
      </c>
    </row>
    <row r="25" spans="1:14" s="129" customFormat="1" hidden="1" outlineLevel="1">
      <c r="A25" s="129" t="s">
        <v>38</v>
      </c>
      <c r="B25" s="150">
        <f t="shared" ref="B25:M25" si="5">+B7-B18</f>
        <v>0</v>
      </c>
      <c r="C25" s="150">
        <f t="shared" si="5"/>
        <v>0</v>
      </c>
      <c r="D25" s="150">
        <f t="shared" si="5"/>
        <v>0</v>
      </c>
      <c r="E25" s="150">
        <f t="shared" si="5"/>
        <v>0</v>
      </c>
      <c r="F25" s="150">
        <f t="shared" si="5"/>
        <v>0</v>
      </c>
      <c r="G25" s="150">
        <f t="shared" si="5"/>
        <v>0</v>
      </c>
      <c r="H25" s="150">
        <f t="shared" si="5"/>
        <v>0</v>
      </c>
      <c r="I25" s="150">
        <f t="shared" si="5"/>
        <v>0</v>
      </c>
      <c r="J25" s="150">
        <f t="shared" si="5"/>
        <v>0</v>
      </c>
      <c r="K25" s="150">
        <f t="shared" si="5"/>
        <v>0</v>
      </c>
      <c r="L25" s="150">
        <f t="shared" si="5"/>
        <v>0</v>
      </c>
      <c r="M25" s="150">
        <f t="shared" si="5"/>
        <v>0</v>
      </c>
      <c r="N25" s="150">
        <f>SUM(B25:M25)</f>
        <v>0</v>
      </c>
    </row>
    <row r="26" spans="1:14" s="129" customFormat="1" hidden="1" outlineLevel="1">
      <c r="A26" s="129" t="s">
        <v>38</v>
      </c>
      <c r="B26" s="158">
        <f t="shared" ref="B26:M26" si="6">+B8-B19</f>
        <v>0</v>
      </c>
      <c r="C26" s="158">
        <f t="shared" si="6"/>
        <v>0</v>
      </c>
      <c r="D26" s="158">
        <f t="shared" si="6"/>
        <v>0</v>
      </c>
      <c r="E26" s="158">
        <f t="shared" si="6"/>
        <v>0</v>
      </c>
      <c r="F26" s="158">
        <f t="shared" si="6"/>
        <v>0</v>
      </c>
      <c r="G26" s="158">
        <f t="shared" si="6"/>
        <v>0</v>
      </c>
      <c r="H26" s="158">
        <f t="shared" si="6"/>
        <v>0</v>
      </c>
      <c r="I26" s="158">
        <f t="shared" si="6"/>
        <v>0</v>
      </c>
      <c r="J26" s="158">
        <f t="shared" si="6"/>
        <v>0</v>
      </c>
      <c r="K26" s="158">
        <f t="shared" si="6"/>
        <v>0</v>
      </c>
      <c r="L26" s="158">
        <f t="shared" si="6"/>
        <v>0</v>
      </c>
      <c r="M26" s="158">
        <f t="shared" si="6"/>
        <v>0</v>
      </c>
      <c r="N26" s="158">
        <f>SUM(B26:M26)</f>
        <v>0</v>
      </c>
    </row>
    <row r="27" spans="1:14" s="129" customFormat="1" collapsed="1">
      <c r="A27" s="151" t="s">
        <v>39</v>
      </c>
      <c r="B27" s="12">
        <f t="shared" ref="B27:N27" si="7">SUM(B23:B26)</f>
        <v>339833</v>
      </c>
      <c r="C27" s="12">
        <f t="shared" si="7"/>
        <v>660621</v>
      </c>
      <c r="D27" s="12">
        <f t="shared" si="7"/>
        <v>525066</v>
      </c>
      <c r="E27" s="12">
        <f t="shared" si="7"/>
        <v>379175</v>
      </c>
      <c r="F27" s="12">
        <f t="shared" si="7"/>
        <v>302032</v>
      </c>
      <c r="G27" s="12">
        <f t="shared" si="7"/>
        <v>268128</v>
      </c>
      <c r="H27" s="12">
        <f t="shared" si="7"/>
        <v>580606</v>
      </c>
      <c r="I27" s="12">
        <f t="shared" si="7"/>
        <v>389947</v>
      </c>
      <c r="J27" s="12">
        <f t="shared" si="7"/>
        <v>539348</v>
      </c>
      <c r="K27" s="12">
        <f t="shared" si="7"/>
        <v>404483</v>
      </c>
      <c r="L27" s="12">
        <f t="shared" si="7"/>
        <v>534664</v>
      </c>
      <c r="M27" s="12">
        <f t="shared" si="7"/>
        <v>591626</v>
      </c>
      <c r="N27" s="12">
        <f t="shared" si="7"/>
        <v>5515529</v>
      </c>
    </row>
    <row r="28" spans="1:14" s="129" customFormat="1" ht="14.25" customHeight="1">
      <c r="B28" s="73">
        <f t="shared" ref="B28:M28" si="8">IFERROR(+B27/B9, 0)</f>
        <v>0.50223085301493986</v>
      </c>
      <c r="C28" s="73">
        <f t="shared" si="8"/>
        <v>0.291178446251384</v>
      </c>
      <c r="D28" s="73">
        <f t="shared" si="8"/>
        <v>0.49357168439071297</v>
      </c>
      <c r="E28" s="73">
        <f t="shared" si="8"/>
        <v>0.53194474256077018</v>
      </c>
      <c r="F28" s="73">
        <f t="shared" si="8"/>
        <v>0.64558547543828904</v>
      </c>
      <c r="G28" s="73">
        <f t="shared" si="8"/>
        <v>0.52123910148618302</v>
      </c>
      <c r="H28" s="73">
        <f t="shared" si="8"/>
        <v>0.38815413424004203</v>
      </c>
      <c r="I28" s="73">
        <f t="shared" si="8"/>
        <v>0.52321582634387465</v>
      </c>
      <c r="J28" s="73">
        <f t="shared" si="8"/>
        <v>0.52277498735099859</v>
      </c>
      <c r="K28" s="73">
        <f t="shared" si="8"/>
        <v>0.38593422908186731</v>
      </c>
      <c r="L28" s="73">
        <f t="shared" si="8"/>
        <v>0.61509506027117999</v>
      </c>
      <c r="M28" s="73">
        <f t="shared" si="8"/>
        <v>0.5780442717900216</v>
      </c>
      <c r="N28" s="73">
        <f>+N27/N9</f>
        <v>0.4627938522034426</v>
      </c>
    </row>
    <row r="29" spans="1:14" s="129" customFormat="1" ht="27" hidden="1" customHeight="1" outlineLevel="1">
      <c r="A29" s="154" t="s">
        <v>40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6"/>
    </row>
    <row r="30" spans="1:14" s="129" customFormat="1" hidden="1" outlineLevel="1">
      <c r="A30" s="156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309677.88845369231</v>
      </c>
      <c r="N30" s="157">
        <f>SUM(B30:M30)</f>
        <v>3442186.8884536922</v>
      </c>
    </row>
    <row r="31" spans="1:14" s="129" customFormat="1" hidden="1" outlineLevel="1">
      <c r="A31" s="156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166838.70938795508</v>
      </c>
      <c r="N31" s="157">
        <f>SUM(B31:M31)</f>
        <v>1869629.709387955</v>
      </c>
    </row>
    <row r="32" spans="1:14" s="129" customFormat="1" ht="15" hidden="1" outlineLevel="1">
      <c r="A32" s="156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57">
        <f>SUM(B32:M32)</f>
        <v>0</v>
      </c>
    </row>
    <row r="33" spans="1:14" s="129" customFormat="1" ht="13.5" hidden="1" customHeight="1" outlineLevel="1">
      <c r="A33" s="156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>
        <f>SUM(B33:M33)</f>
        <v>0</v>
      </c>
    </row>
    <row r="34" spans="1:14" s="129" customFormat="1" collapsed="1">
      <c r="A34" s="151" t="s">
        <v>43</v>
      </c>
      <c r="B34" s="12">
        <f t="shared" ref="B34:N34" si="9">SUM(B30:B33)</f>
        <v>431516</v>
      </c>
      <c r="C34" s="12">
        <f t="shared" si="9"/>
        <v>466646</v>
      </c>
      <c r="D34" s="12">
        <f t="shared" si="9"/>
        <v>459724</v>
      </c>
      <c r="E34" s="12">
        <f t="shared" si="9"/>
        <v>495229</v>
      </c>
      <c r="F34" s="12">
        <f t="shared" si="9"/>
        <v>408077</v>
      </c>
      <c r="G34" s="12">
        <f t="shared" si="9"/>
        <v>406913</v>
      </c>
      <c r="H34" s="12">
        <f t="shared" si="9"/>
        <v>479358</v>
      </c>
      <c r="I34" s="12">
        <f t="shared" si="9"/>
        <v>400621</v>
      </c>
      <c r="J34" s="12">
        <f t="shared" si="9"/>
        <v>418343</v>
      </c>
      <c r="K34" s="12">
        <f t="shared" si="9"/>
        <v>461407</v>
      </c>
      <c r="L34" s="12">
        <f t="shared" si="9"/>
        <v>407466</v>
      </c>
      <c r="M34" s="12">
        <f t="shared" si="9"/>
        <v>476516.5978416474</v>
      </c>
      <c r="N34" s="12">
        <f t="shared" si="9"/>
        <v>5311816.5978416475</v>
      </c>
    </row>
    <row r="35" spans="1:14" s="129" customFormat="1"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</row>
    <row r="36" spans="1:14" s="129" customFormat="1" ht="18" hidden="1" customHeight="1" outlineLevel="1">
      <c r="A36" s="154" t="s">
        <v>44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6"/>
    </row>
    <row r="37" spans="1:14" s="129" customFormat="1" ht="12.75" hidden="1" customHeight="1" outlineLevel="1">
      <c r="A37" s="156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v>781957.93117498083</v>
      </c>
      <c r="N37" s="157">
        <f>SUM(B37:M37)</f>
        <v>8171871.9311749805</v>
      </c>
    </row>
    <row r="38" spans="1:14" s="129" customFormat="1" ht="12.75" hidden="1" customHeight="1" outlineLevel="1">
      <c r="A38" s="129" t="s">
        <v>46</v>
      </c>
      <c r="B38" s="150">
        <f t="shared" ref="B38:M38" si="10">-B34</f>
        <v>-431516</v>
      </c>
      <c r="C38" s="150">
        <f t="shared" si="10"/>
        <v>-466646</v>
      </c>
      <c r="D38" s="150">
        <f t="shared" si="10"/>
        <v>-459724</v>
      </c>
      <c r="E38" s="150">
        <f t="shared" si="10"/>
        <v>-495229</v>
      </c>
      <c r="F38" s="150">
        <f t="shared" si="10"/>
        <v>-408077</v>
      </c>
      <c r="G38" s="150">
        <f t="shared" si="10"/>
        <v>-406913</v>
      </c>
      <c r="H38" s="150">
        <f t="shared" si="10"/>
        <v>-479358</v>
      </c>
      <c r="I38" s="150">
        <f t="shared" si="10"/>
        <v>-400621</v>
      </c>
      <c r="J38" s="150">
        <f t="shared" si="10"/>
        <v>-418343</v>
      </c>
      <c r="K38" s="150">
        <f t="shared" si="10"/>
        <v>-461407</v>
      </c>
      <c r="L38" s="150">
        <f t="shared" si="10"/>
        <v>-407466</v>
      </c>
      <c r="M38" s="150">
        <f t="shared" si="10"/>
        <v>-476516.5978416474</v>
      </c>
      <c r="N38" s="150">
        <f>SUM(B38:M38)</f>
        <v>-5311816.5978416475</v>
      </c>
    </row>
    <row r="39" spans="1:14" s="129" customFormat="1" ht="12.75" hidden="1" customHeight="1" outlineLevel="1">
      <c r="A39" s="156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-74530</v>
      </c>
      <c r="N39" s="157">
        <f>SUM(B39:M39)</f>
        <v>-931428</v>
      </c>
    </row>
    <row r="40" spans="1:14" s="129" customFormat="1" ht="12.75" hidden="1" customHeight="1" outlineLevel="1">
      <c r="A40" s="156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57">
        <f>SUM(B40:M40)</f>
        <v>-85340</v>
      </c>
    </row>
    <row r="41" spans="1:14" s="129" customFormat="1" ht="12.75" hidden="1" customHeight="1" outlineLevel="1">
      <c r="A41" s="156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-47350</v>
      </c>
      <c r="N41" s="155">
        <f>SUM(B41:M41)</f>
        <v>-89200</v>
      </c>
    </row>
    <row r="42" spans="1:14" s="129" customFormat="1" collapsed="1">
      <c r="A42" s="151" t="s">
        <v>49</v>
      </c>
      <c r="B42" s="12">
        <f t="shared" ref="B42:N42" si="11">SUM(B37:B41)</f>
        <v>180027</v>
      </c>
      <c r="C42" s="12">
        <f t="shared" si="11"/>
        <v>52320</v>
      </c>
      <c r="D42" s="12">
        <f t="shared" si="11"/>
        <v>139992</v>
      </c>
      <c r="E42" s="12">
        <f t="shared" si="11"/>
        <v>330625</v>
      </c>
      <c r="F42" s="12">
        <f t="shared" si="11"/>
        <v>146973</v>
      </c>
      <c r="G42" s="12">
        <f t="shared" si="11"/>
        <v>167463</v>
      </c>
      <c r="H42" s="12">
        <f t="shared" si="11"/>
        <v>78923</v>
      </c>
      <c r="I42" s="12">
        <f t="shared" si="11"/>
        <v>126776</v>
      </c>
      <c r="J42" s="12">
        <f t="shared" si="11"/>
        <v>114742</v>
      </c>
      <c r="K42" s="12">
        <f t="shared" si="11"/>
        <v>123249</v>
      </c>
      <c r="L42" s="12">
        <f t="shared" si="11"/>
        <v>115864</v>
      </c>
      <c r="M42" s="12">
        <f t="shared" si="11"/>
        <v>177133.33333333343</v>
      </c>
      <c r="N42" s="12">
        <f t="shared" si="11"/>
        <v>1754087.333333333</v>
      </c>
    </row>
    <row r="43" spans="1:14">
      <c r="A43" s="136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54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-130463</v>
      </c>
      <c r="N44" s="126">
        <f>SUM(B44:M44)</f>
        <v>1966329</v>
      </c>
    </row>
    <row r="45" spans="1:14" s="129" customFormat="1" hidden="1" outlineLevel="1">
      <c r="A45" s="129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36" t="s">
        <v>50</v>
      </c>
      <c r="B46" s="12">
        <f t="shared" ref="B46:N46" si="12">SUM(B44:B45)</f>
        <v>234703</v>
      </c>
      <c r="C46" s="12">
        <f t="shared" si="12"/>
        <v>219113</v>
      </c>
      <c r="D46" s="12">
        <f t="shared" si="12"/>
        <v>210081</v>
      </c>
      <c r="E46" s="12">
        <f t="shared" si="12"/>
        <v>259750</v>
      </c>
      <c r="F46" s="12">
        <f t="shared" si="12"/>
        <v>-183271</v>
      </c>
      <c r="G46" s="12">
        <f t="shared" si="12"/>
        <v>211175</v>
      </c>
      <c r="H46" s="12">
        <f t="shared" si="12"/>
        <v>247477</v>
      </c>
      <c r="I46" s="12">
        <f t="shared" si="12"/>
        <v>217202</v>
      </c>
      <c r="J46" s="12">
        <f t="shared" si="12"/>
        <v>225320</v>
      </c>
      <c r="K46" s="12">
        <f t="shared" si="12"/>
        <v>242086</v>
      </c>
      <c r="L46" s="12">
        <f t="shared" si="12"/>
        <v>213156</v>
      </c>
      <c r="M46" s="12">
        <f t="shared" si="12"/>
        <v>-130463</v>
      </c>
      <c r="N46" s="12">
        <f t="shared" si="12"/>
        <v>1966329</v>
      </c>
    </row>
    <row r="47" spans="1:14"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29"/>
      <c r="M47" s="129"/>
      <c r="N47" s="129"/>
    </row>
    <row r="48" spans="1:14">
      <c r="A48" s="151" t="s">
        <v>52</v>
      </c>
      <c r="B48" s="19">
        <f t="shared" ref="B48:N48" si="13">+B20+B34+B42+B46</f>
        <v>1183060</v>
      </c>
      <c r="C48" s="19">
        <f t="shared" si="13"/>
        <v>2346242</v>
      </c>
      <c r="D48" s="19">
        <f t="shared" si="13"/>
        <v>1348540</v>
      </c>
      <c r="E48" s="19">
        <f t="shared" si="13"/>
        <v>1419238</v>
      </c>
      <c r="F48" s="19">
        <f t="shared" si="13"/>
        <v>537589</v>
      </c>
      <c r="G48" s="19">
        <f t="shared" si="13"/>
        <v>1031828</v>
      </c>
      <c r="H48" s="19">
        <f t="shared" si="13"/>
        <v>1720965</v>
      </c>
      <c r="I48" s="19">
        <f t="shared" si="13"/>
        <v>1099941</v>
      </c>
      <c r="J48" s="19">
        <f t="shared" si="13"/>
        <v>1250759</v>
      </c>
      <c r="K48" s="19">
        <f t="shared" si="13"/>
        <v>1470321</v>
      </c>
      <c r="L48" s="19">
        <f t="shared" si="13"/>
        <v>1071060</v>
      </c>
      <c r="M48" s="19">
        <f t="shared" si="13"/>
        <v>955056.93117498094</v>
      </c>
      <c r="N48" s="19">
        <f t="shared" si="13"/>
        <v>15434599.931174979</v>
      </c>
    </row>
    <row r="49" spans="1:21"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29"/>
      <c r="M49" s="129"/>
      <c r="N49" s="129"/>
    </row>
    <row r="50" spans="1:21">
      <c r="A50" s="136" t="s">
        <v>53</v>
      </c>
      <c r="B50" s="12">
        <f t="shared" ref="B50:M50" si="14">+B13-B48</f>
        <v>-506413</v>
      </c>
      <c r="C50" s="12">
        <f t="shared" si="14"/>
        <v>-77458</v>
      </c>
      <c r="D50" s="12">
        <f t="shared" si="14"/>
        <v>-284731</v>
      </c>
      <c r="E50" s="12">
        <f t="shared" si="14"/>
        <v>-706429</v>
      </c>
      <c r="F50" s="12">
        <f t="shared" si="14"/>
        <v>-69747</v>
      </c>
      <c r="G50" s="12">
        <f t="shared" si="14"/>
        <v>-517423</v>
      </c>
      <c r="H50" s="12">
        <f t="shared" si="14"/>
        <v>-225152</v>
      </c>
      <c r="I50" s="12">
        <f t="shared" si="14"/>
        <v>-354652</v>
      </c>
      <c r="J50" s="12">
        <f t="shared" si="14"/>
        <v>-219057</v>
      </c>
      <c r="K50" s="12">
        <f t="shared" si="14"/>
        <v>-422259</v>
      </c>
      <c r="L50" s="12">
        <f t="shared" si="14"/>
        <v>-201822</v>
      </c>
      <c r="M50" s="12">
        <f t="shared" si="14"/>
        <v>68439.068825019058</v>
      </c>
      <c r="N50" s="12">
        <f>SUM(B50:M50)</f>
        <v>-3516703.9311749809</v>
      </c>
    </row>
    <row r="51" spans="1:21" ht="7.5" customHeight="1"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29"/>
      <c r="M51" s="129"/>
      <c r="N51" s="129"/>
    </row>
    <row r="52" spans="1:21">
      <c r="A52" s="136" t="s">
        <v>54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0"/>
      <c r="L52" s="129"/>
      <c r="M52" s="129"/>
      <c r="N52" s="129"/>
    </row>
    <row r="53" spans="1:21" s="129" customFormat="1">
      <c r="A53" s="129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261000</v>
      </c>
      <c r="N53" s="10">
        <f>SUM(B53:M53)</f>
        <v>483595</v>
      </c>
      <c r="U53" s="153"/>
    </row>
    <row r="54" spans="1:21" s="129" customFormat="1">
      <c r="A54" s="129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129" customFormat="1">
      <c r="A55" s="129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129" customFormat="1">
      <c r="A56" s="152" t="s">
        <v>58</v>
      </c>
      <c r="B56" s="150">
        <v>-19539</v>
      </c>
      <c r="C56" s="150">
        <v>-18488</v>
      </c>
      <c r="D56" s="150">
        <v>-23302</v>
      </c>
      <c r="E56" s="150">
        <v>-10141</v>
      </c>
      <c r="F56" s="150">
        <v>-16697</v>
      </c>
      <c r="G56" s="150">
        <v>-50933</v>
      </c>
      <c r="H56" s="150">
        <v>-10065</v>
      </c>
      <c r="I56" s="150">
        <v>-10991</v>
      </c>
      <c r="J56" s="150">
        <v>-15469</v>
      </c>
      <c r="K56" s="150">
        <v>-10418</v>
      </c>
      <c r="L56" s="150">
        <v>-11468</v>
      </c>
      <c r="M56" s="150">
        <v>-15000</v>
      </c>
      <c r="N56" s="150">
        <f>SUM(B56:M56)</f>
        <v>-212511</v>
      </c>
    </row>
    <row r="57" spans="1:21" s="129" customFormat="1">
      <c r="A57" s="129" t="s">
        <v>134</v>
      </c>
      <c r="B57" s="22">
        <v>-463884</v>
      </c>
      <c r="C57" s="150">
        <v>-487459</v>
      </c>
      <c r="D57" s="150">
        <v>231583</v>
      </c>
      <c r="E57" s="150">
        <v>139067</v>
      </c>
      <c r="F57" s="150">
        <v>-1068714</v>
      </c>
      <c r="G57" s="150">
        <v>-344647</v>
      </c>
      <c r="H57" s="150">
        <v>35870</v>
      </c>
      <c r="I57" s="150">
        <v>-241094</v>
      </c>
      <c r="J57" s="150">
        <v>-105473</v>
      </c>
      <c r="K57" s="150">
        <v>-334684</v>
      </c>
      <c r="L57" s="150">
        <v>-71471</v>
      </c>
      <c r="M57" s="150">
        <v>-15000</v>
      </c>
      <c r="N57" s="22">
        <f>SUM(B57:M57)</f>
        <v>-2725906</v>
      </c>
    </row>
    <row r="58" spans="1:21" s="129" customFormat="1">
      <c r="A58" s="151" t="s">
        <v>60</v>
      </c>
      <c r="B58" s="19">
        <f t="shared" ref="B58:N58" si="15">SUM(B53:B57)</f>
        <v>-95981</v>
      </c>
      <c r="C58" s="19">
        <f t="shared" si="15"/>
        <v>-398807</v>
      </c>
      <c r="D58" s="19">
        <f t="shared" si="15"/>
        <v>210822</v>
      </c>
      <c r="E58" s="19">
        <f t="shared" si="15"/>
        <v>171513</v>
      </c>
      <c r="F58" s="19">
        <f t="shared" si="15"/>
        <v>-983127</v>
      </c>
      <c r="G58" s="19">
        <f t="shared" si="15"/>
        <v>-394610</v>
      </c>
      <c r="H58" s="19">
        <f t="shared" si="15"/>
        <v>34428</v>
      </c>
      <c r="I58" s="19">
        <f t="shared" si="15"/>
        <v>-249647</v>
      </c>
      <c r="J58" s="19">
        <f t="shared" si="15"/>
        <v>-80559</v>
      </c>
      <c r="K58" s="19">
        <f t="shared" si="15"/>
        <v>-344840</v>
      </c>
      <c r="L58" s="19">
        <f t="shared" si="15"/>
        <v>-79612</v>
      </c>
      <c r="M58" s="19">
        <f t="shared" si="15"/>
        <v>231000</v>
      </c>
      <c r="N58" s="19">
        <f t="shared" si="15"/>
        <v>-1979420</v>
      </c>
    </row>
    <row r="59" spans="1:21"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</row>
    <row r="60" spans="1:21">
      <c r="A60" s="136" t="s">
        <v>61</v>
      </c>
      <c r="B60" s="12">
        <v>15210291</v>
      </c>
      <c r="C60" s="150"/>
      <c r="D60" s="150"/>
      <c r="E60" s="150"/>
      <c r="F60" s="150"/>
      <c r="G60" s="150"/>
      <c r="H60" s="150" t="s">
        <v>38</v>
      </c>
      <c r="I60" s="150"/>
      <c r="J60" s="150"/>
      <c r="K60" s="150"/>
      <c r="L60" s="129"/>
      <c r="M60" s="129"/>
      <c r="N60" s="129"/>
    </row>
    <row r="61" spans="1:21">
      <c r="A61" s="151" t="s">
        <v>62</v>
      </c>
      <c r="B61" s="19">
        <f t="shared" ref="B61:N61" si="16">+B58+B48</f>
        <v>1087079</v>
      </c>
      <c r="C61" s="19">
        <f t="shared" si="16"/>
        <v>1947435</v>
      </c>
      <c r="D61" s="19">
        <f t="shared" si="16"/>
        <v>1559362</v>
      </c>
      <c r="E61" s="19">
        <f t="shared" si="16"/>
        <v>1590751</v>
      </c>
      <c r="F61" s="19">
        <f t="shared" si="16"/>
        <v>-445538</v>
      </c>
      <c r="G61" s="19">
        <f t="shared" si="16"/>
        <v>637218</v>
      </c>
      <c r="H61" s="19">
        <f t="shared" si="16"/>
        <v>1755393</v>
      </c>
      <c r="I61" s="19">
        <f t="shared" si="16"/>
        <v>850294</v>
      </c>
      <c r="J61" s="19">
        <f t="shared" si="16"/>
        <v>1170200</v>
      </c>
      <c r="K61" s="19">
        <f t="shared" si="16"/>
        <v>1125481</v>
      </c>
      <c r="L61" s="19">
        <f t="shared" si="16"/>
        <v>991448</v>
      </c>
      <c r="M61" s="19">
        <f t="shared" si="16"/>
        <v>1186056.9311749809</v>
      </c>
      <c r="N61" s="19">
        <f t="shared" si="16"/>
        <v>13455179.931174979</v>
      </c>
    </row>
    <row r="62" spans="1:21" ht="13.5" thickBot="1">
      <c r="A62" s="151" t="s">
        <v>63</v>
      </c>
      <c r="B62" s="14">
        <f t="shared" ref="B62:N62" si="17">+B13-B61</f>
        <v>-410432</v>
      </c>
      <c r="C62" s="14">
        <f t="shared" si="17"/>
        <v>321349</v>
      </c>
      <c r="D62" s="14">
        <f t="shared" si="17"/>
        <v>-495553</v>
      </c>
      <c r="E62" s="14">
        <f t="shared" si="17"/>
        <v>-877942</v>
      </c>
      <c r="F62" s="14">
        <f t="shared" si="17"/>
        <v>913380</v>
      </c>
      <c r="G62" s="14">
        <f t="shared" si="17"/>
        <v>-122813</v>
      </c>
      <c r="H62" s="14">
        <f t="shared" si="17"/>
        <v>-259580</v>
      </c>
      <c r="I62" s="14">
        <f t="shared" si="17"/>
        <v>-105005</v>
      </c>
      <c r="J62" s="14">
        <f t="shared" si="17"/>
        <v>-138498</v>
      </c>
      <c r="K62" s="14">
        <f t="shared" si="17"/>
        <v>-77419</v>
      </c>
      <c r="L62" s="14">
        <f t="shared" si="17"/>
        <v>-122210</v>
      </c>
      <c r="M62" s="14">
        <f t="shared" si="17"/>
        <v>-162560.93117498094</v>
      </c>
      <c r="N62" s="14">
        <f t="shared" si="17"/>
        <v>-1537283.9311749786</v>
      </c>
    </row>
    <row r="63" spans="1:21" s="129" customFormat="1" ht="13.5" thickTop="1">
      <c r="A63" s="151" t="s">
        <v>64</v>
      </c>
      <c r="B63" s="12">
        <f>+B62</f>
        <v>-410432</v>
      </c>
      <c r="C63" s="12">
        <f t="shared" ref="C63:M63" si="18">B63+C62</f>
        <v>-89083</v>
      </c>
      <c r="D63" s="12">
        <f t="shared" si="18"/>
        <v>-584636</v>
      </c>
      <c r="E63" s="12">
        <f t="shared" si="18"/>
        <v>-1462578</v>
      </c>
      <c r="F63" s="12">
        <f t="shared" si="18"/>
        <v>-549198</v>
      </c>
      <c r="G63" s="12">
        <f t="shared" si="18"/>
        <v>-672011</v>
      </c>
      <c r="H63" s="12">
        <f t="shared" si="18"/>
        <v>-931591</v>
      </c>
      <c r="I63" s="12">
        <f t="shared" si="18"/>
        <v>-1036596</v>
      </c>
      <c r="J63" s="12">
        <f t="shared" si="18"/>
        <v>-1175094</v>
      </c>
      <c r="K63" s="12">
        <f t="shared" si="18"/>
        <v>-1252513</v>
      </c>
      <c r="L63" s="12">
        <f t="shared" si="18"/>
        <v>-1374723</v>
      </c>
      <c r="M63" s="12">
        <f t="shared" si="18"/>
        <v>-1537283.9311749809</v>
      </c>
      <c r="N63" s="12"/>
    </row>
    <row r="64" spans="1:21">
      <c r="A64" s="151" t="s">
        <v>65</v>
      </c>
      <c r="B64" s="12">
        <f t="shared" ref="B64:M64" si="19">+$B$60+B63</f>
        <v>14799859</v>
      </c>
      <c r="C64" s="12">
        <f t="shared" si="19"/>
        <v>15121208</v>
      </c>
      <c r="D64" s="12">
        <f t="shared" si="19"/>
        <v>14625655</v>
      </c>
      <c r="E64" s="12">
        <f t="shared" si="19"/>
        <v>13747713</v>
      </c>
      <c r="F64" s="12">
        <f t="shared" si="19"/>
        <v>14661093</v>
      </c>
      <c r="G64" s="12">
        <f t="shared" si="19"/>
        <v>14538280</v>
      </c>
      <c r="H64" s="12">
        <f t="shared" si="19"/>
        <v>14278700</v>
      </c>
      <c r="I64" s="12">
        <f t="shared" si="19"/>
        <v>14173695</v>
      </c>
      <c r="J64" s="12">
        <f t="shared" si="19"/>
        <v>14035197</v>
      </c>
      <c r="K64" s="12">
        <f t="shared" si="19"/>
        <v>13957778</v>
      </c>
      <c r="L64" s="12">
        <f t="shared" si="19"/>
        <v>13835568</v>
      </c>
      <c r="M64" s="12">
        <f t="shared" si="19"/>
        <v>13673007.06882502</v>
      </c>
      <c r="N64" s="12"/>
    </row>
    <row r="65" spans="1:14">
      <c r="A65" s="129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29"/>
      <c r="M65" s="129"/>
      <c r="N65" s="129"/>
    </row>
    <row r="66" spans="1:14" s="129" customFormat="1">
      <c r="A66" s="149" t="s">
        <v>141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7"/>
    </row>
    <row r="67" spans="1:14" ht="13.5" thickBot="1">
      <c r="A67" s="141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41" t="s">
        <v>64</v>
      </c>
      <c r="B68" s="31">
        <f>+B67</f>
        <v>-1206184.54570327</v>
      </c>
      <c r="C68" s="31">
        <f t="shared" ref="C68:M68" si="20">+B68+C67</f>
        <v>-1297420.6375026521</v>
      </c>
      <c r="D68" s="31">
        <f t="shared" si="20"/>
        <v>-1319305.3593686349</v>
      </c>
      <c r="E68" s="31">
        <f t="shared" si="20"/>
        <v>-1738390.264724405</v>
      </c>
      <c r="F68" s="31">
        <f t="shared" si="20"/>
        <v>-2271993.4482011762</v>
      </c>
      <c r="G68" s="31">
        <f t="shared" si="20"/>
        <v>-2625326.0570695321</v>
      </c>
      <c r="H68" s="31">
        <f t="shared" si="20"/>
        <v>-3353463.7490214533</v>
      </c>
      <c r="I68" s="31">
        <f t="shared" si="20"/>
        <v>-3543213.6901746993</v>
      </c>
      <c r="J68" s="31">
        <f t="shared" si="20"/>
        <v>-3659542.9545949451</v>
      </c>
      <c r="K68" s="31">
        <f t="shared" si="20"/>
        <v>-4114483.5747230439</v>
      </c>
      <c r="L68" s="31">
        <f t="shared" si="20"/>
        <v>-4488984.0406588893</v>
      </c>
      <c r="M68" s="31">
        <f t="shared" si="20"/>
        <v>-4651544.9718338698</v>
      </c>
      <c r="N68" s="125"/>
    </row>
    <row r="69" spans="1:14">
      <c r="A69" s="141" t="s">
        <v>65</v>
      </c>
      <c r="B69" s="16">
        <f>+B60+B68</f>
        <v>14004106.45429673</v>
      </c>
      <c r="C69" s="16">
        <f t="shared" ref="C69:M69" si="21">+B69+C67</f>
        <v>13912870.362497348</v>
      </c>
      <c r="D69" s="16">
        <f t="shared" si="21"/>
        <v>13890985.640631367</v>
      </c>
      <c r="E69" s="16">
        <f t="shared" si="21"/>
        <v>13471900.735275596</v>
      </c>
      <c r="F69" s="16">
        <f t="shared" si="21"/>
        <v>12938297.551798824</v>
      </c>
      <c r="G69" s="16">
        <f t="shared" si="21"/>
        <v>12584964.942930467</v>
      </c>
      <c r="H69" s="16">
        <f t="shared" si="21"/>
        <v>11856827.250978546</v>
      </c>
      <c r="I69" s="16">
        <f t="shared" si="21"/>
        <v>11667077.309825301</v>
      </c>
      <c r="J69" s="16">
        <f t="shared" si="21"/>
        <v>11550748.045405056</v>
      </c>
      <c r="K69" s="16">
        <f t="shared" si="21"/>
        <v>11095807.425276957</v>
      </c>
      <c r="L69" s="16">
        <f t="shared" si="21"/>
        <v>10721306.959341113</v>
      </c>
      <c r="M69" s="16">
        <f t="shared" si="21"/>
        <v>10558746.028166132</v>
      </c>
      <c r="N69" s="116"/>
    </row>
    <row r="70" spans="1:14">
      <c r="A70" s="146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45"/>
    </row>
    <row r="71" spans="1:14">
      <c r="A71" s="144" t="s">
        <v>68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2"/>
    </row>
    <row r="72" spans="1:14">
      <c r="A72" s="141" t="s">
        <v>63</v>
      </c>
      <c r="B72" s="31">
        <f t="shared" ref="B72:M72" si="22">+B62-B67</f>
        <v>795752.54570327001</v>
      </c>
      <c r="C72" s="31">
        <f t="shared" si="22"/>
        <v>412585.09179938212</v>
      </c>
      <c r="D72" s="31">
        <f t="shared" si="22"/>
        <v>-473668.27813401725</v>
      </c>
      <c r="E72" s="31">
        <f t="shared" si="22"/>
        <v>-458857.09464422986</v>
      </c>
      <c r="F72" s="31">
        <f t="shared" si="22"/>
        <v>1446983.1834767712</v>
      </c>
      <c r="G72" s="31">
        <f t="shared" si="22"/>
        <v>230519.60886835586</v>
      </c>
      <c r="H72" s="31">
        <f t="shared" si="22"/>
        <v>468557.69195192121</v>
      </c>
      <c r="I72" s="31">
        <f t="shared" si="22"/>
        <v>84744.941153245978</v>
      </c>
      <c r="J72" s="31">
        <f t="shared" si="22"/>
        <v>-22168.735579754226</v>
      </c>
      <c r="K72" s="31">
        <f t="shared" si="22"/>
        <v>377521.62012809888</v>
      </c>
      <c r="L72" s="31">
        <f t="shared" si="22"/>
        <v>252290.46593584586</v>
      </c>
      <c r="M72" s="31">
        <f t="shared" si="22"/>
        <v>0</v>
      </c>
      <c r="N72" s="125"/>
    </row>
    <row r="73" spans="1:14" s="129" customFormat="1">
      <c r="A73" s="141" t="s">
        <v>64</v>
      </c>
      <c r="B73" s="31">
        <f t="shared" ref="B73:M73" si="23">+B63-B68</f>
        <v>795752.54570327001</v>
      </c>
      <c r="C73" s="31">
        <f t="shared" si="23"/>
        <v>1208337.6375026521</v>
      </c>
      <c r="D73" s="31">
        <f t="shared" si="23"/>
        <v>734669.35936863488</v>
      </c>
      <c r="E73" s="31">
        <f t="shared" si="23"/>
        <v>275812.26472440502</v>
      </c>
      <c r="F73" s="31">
        <f t="shared" si="23"/>
        <v>1722795.4482011762</v>
      </c>
      <c r="G73" s="31">
        <f t="shared" si="23"/>
        <v>1953315.0570695321</v>
      </c>
      <c r="H73" s="31">
        <f t="shared" si="23"/>
        <v>2421872.7490214533</v>
      </c>
      <c r="I73" s="31">
        <f t="shared" si="23"/>
        <v>2506617.6901746993</v>
      </c>
      <c r="J73" s="31">
        <f t="shared" si="23"/>
        <v>2484448.9545949451</v>
      </c>
      <c r="K73" s="31">
        <f t="shared" si="23"/>
        <v>2861970.5747230439</v>
      </c>
      <c r="L73" s="31">
        <f t="shared" si="23"/>
        <v>3114261.0406588893</v>
      </c>
      <c r="M73" s="31">
        <f t="shared" si="23"/>
        <v>3114261.0406588889</v>
      </c>
      <c r="N73" s="125">
        <f>+N63-N68</f>
        <v>0</v>
      </c>
    </row>
    <row r="74" spans="1:14">
      <c r="A74" s="140" t="s">
        <v>65</v>
      </c>
      <c r="B74" s="122">
        <f t="shared" ref="B74:M74" si="24">+B64-B69</f>
        <v>795752.54570326954</v>
      </c>
      <c r="C74" s="122">
        <f t="shared" si="24"/>
        <v>1208337.6375026517</v>
      </c>
      <c r="D74" s="122">
        <f t="shared" si="24"/>
        <v>734669.35936863348</v>
      </c>
      <c r="E74" s="122">
        <f t="shared" si="24"/>
        <v>275812.26472440362</v>
      </c>
      <c r="F74" s="122">
        <f t="shared" si="24"/>
        <v>1722795.4482011758</v>
      </c>
      <c r="G74" s="122">
        <f t="shared" si="24"/>
        <v>1953315.0570695326</v>
      </c>
      <c r="H74" s="122">
        <f t="shared" si="24"/>
        <v>2421872.7490214538</v>
      </c>
      <c r="I74" s="122">
        <f t="shared" si="24"/>
        <v>2506617.6901746988</v>
      </c>
      <c r="J74" s="122">
        <f t="shared" si="24"/>
        <v>2484448.9545949437</v>
      </c>
      <c r="K74" s="122">
        <f t="shared" si="24"/>
        <v>2861970.5747230425</v>
      </c>
      <c r="L74" s="122">
        <f t="shared" si="24"/>
        <v>3114261.0406588875</v>
      </c>
      <c r="M74" s="122">
        <f t="shared" si="24"/>
        <v>3114261.0406588875</v>
      </c>
      <c r="N74" s="123"/>
    </row>
    <row r="75" spans="1:14">
      <c r="B75" s="129"/>
      <c r="C75" s="129"/>
      <c r="E75" s="129"/>
      <c r="F75" s="129"/>
      <c r="H75" s="129"/>
      <c r="I75" s="129"/>
      <c r="J75" s="129"/>
      <c r="K75" s="129"/>
      <c r="L75" s="129"/>
      <c r="M75" s="129"/>
      <c r="N75" s="129"/>
    </row>
    <row r="76" spans="1:14">
      <c r="A76" s="136"/>
      <c r="B76" s="135"/>
      <c r="C76" s="134"/>
      <c r="D76" s="134"/>
      <c r="E76" s="134"/>
      <c r="F76" s="134"/>
      <c r="G76" s="138"/>
      <c r="H76" s="139"/>
      <c r="I76" s="137"/>
      <c r="J76" s="138"/>
      <c r="K76" s="138"/>
      <c r="L76" s="137"/>
    </row>
    <row r="77" spans="1:14">
      <c r="A77" s="136"/>
      <c r="B77" s="135"/>
      <c r="C77" s="134"/>
      <c r="D77" s="134"/>
      <c r="E77" s="134"/>
      <c r="F77" s="134"/>
      <c r="G77" s="138"/>
      <c r="H77" s="98"/>
      <c r="I77" s="99"/>
      <c r="J77" s="98"/>
      <c r="K77" s="98"/>
      <c r="L77" s="137"/>
    </row>
    <row r="78" spans="1:14">
      <c r="A78" s="136"/>
      <c r="B78" s="135"/>
      <c r="D78" s="134"/>
      <c r="E78" s="134"/>
      <c r="F78" s="134"/>
      <c r="H78" s="133"/>
      <c r="J78" s="129"/>
      <c r="K78" s="129"/>
    </row>
    <row r="79" spans="1:14">
      <c r="E79" s="129"/>
      <c r="H79" s="132"/>
      <c r="J79" s="129"/>
      <c r="K79" s="129"/>
      <c r="N79" s="131"/>
    </row>
    <row r="80" spans="1:14">
      <c r="E80" s="129"/>
      <c r="J80" s="129"/>
      <c r="K80" s="129"/>
    </row>
    <row r="84" spans="6:6">
      <c r="F84" s="130"/>
    </row>
    <row r="85" spans="6:6">
      <c r="F85" s="130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1070364</v>
      </c>
      <c r="M5" s="101">
        <v>738619</v>
      </c>
      <c r="N5" s="102">
        <f>SUM(B5:M5)</f>
        <v>10812809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58717</v>
      </c>
      <c r="M6" s="101">
        <v>284877</v>
      </c>
      <c r="N6" s="103">
        <f>SUM(B6:M6)</f>
        <v>1364930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1129081</v>
      </c>
      <c r="M9" s="12">
        <f t="shared" si="0"/>
        <v>1023496</v>
      </c>
      <c r="N9" s="12">
        <f t="shared" si="0"/>
        <v>12177739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1129081</v>
      </c>
      <c r="M13" s="14">
        <f t="shared" si="1"/>
        <v>1023496</v>
      </c>
      <c r="N13" s="14">
        <f t="shared" si="1"/>
        <v>12177739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493571</v>
      </c>
      <c r="M16" s="101">
        <v>431870</v>
      </c>
      <c r="N16" s="103">
        <f>SUM(B16:M16)</f>
        <v>6561364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493571</v>
      </c>
      <c r="M20" s="12">
        <f t="shared" si="2"/>
        <v>431870</v>
      </c>
      <c r="N20" s="12">
        <f t="shared" si="2"/>
        <v>6561364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576793</v>
      </c>
      <c r="M23" s="7">
        <f t="shared" si="3"/>
        <v>306749</v>
      </c>
      <c r="N23" s="7">
        <f>SUM(B23:M23)</f>
        <v>4251445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58717</v>
      </c>
      <c r="M24" s="7">
        <f t="shared" si="3"/>
        <v>284877</v>
      </c>
      <c r="N24" s="7">
        <f>SUM(B24:M24)</f>
        <v>1364930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635510</v>
      </c>
      <c r="M27" s="12">
        <f>SUM(M23:M26)</f>
        <v>591626</v>
      </c>
      <c r="N27" s="12">
        <f t="shared" si="4"/>
        <v>5616375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0.46120014560995271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361457.1899586923</v>
      </c>
      <c r="M30" s="101">
        <v>309677.88845369231</v>
      </c>
      <c r="N30" s="103">
        <f>SUM(B30:M30)</f>
        <v>3545512.0784123847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165873.94264382005</v>
      </c>
      <c r="M31" s="101">
        <v>166838.70938795508</v>
      </c>
      <c r="N31" s="103">
        <f>SUM(B31:M31)</f>
        <v>1886169.6520317751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5431681.7304441594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879113.46593584574</v>
      </c>
      <c r="M37" s="101">
        <v>781957.93117498083</v>
      </c>
      <c r="N37" s="103">
        <f>SUM(B37:M37)</f>
        <v>8439892.3971108273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-5431681.7304441603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-77087</v>
      </c>
      <c r="M39" s="109">
        <v>-74530</v>
      </c>
      <c r="N39" s="103">
        <f>SUM(B39:M39)</f>
        <v>-930867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-4350</v>
      </c>
      <c r="M41" s="110">
        <v>-47350</v>
      </c>
      <c r="N41" s="104">
        <f>SUM(B41:M41)</f>
        <v>-90200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1901803.666666667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249099</v>
      </c>
      <c r="M44" s="111">
        <v>-130463</v>
      </c>
      <c r="N44" s="126">
        <f>SUM(B44:M44)</f>
        <v>2002272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249099</v>
      </c>
      <c r="M46" s="12">
        <f t="shared" si="10"/>
        <v>-130463</v>
      </c>
      <c r="N46" s="12">
        <f t="shared" si="10"/>
        <v>2002272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15897121.397110827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-3719382.3971108268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0</v>
      </c>
      <c r="M53" s="10">
        <v>261000</v>
      </c>
      <c r="N53" s="10">
        <f>SUM(B53:M53)</f>
        <v>480268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-10418</v>
      </c>
      <c r="L56" s="7">
        <v>-15000</v>
      </c>
      <c r="M56" s="7">
        <v>-15000</v>
      </c>
      <c r="N56" s="7">
        <f>SUM(B56:M56)</f>
        <v>-216043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-334684</v>
      </c>
      <c r="L57" s="7">
        <v>-15000</v>
      </c>
      <c r="M57" s="7">
        <v>-15000</v>
      </c>
      <c r="N57" s="22">
        <f>SUM(B57:M57)</f>
        <v>-2669435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-344840</v>
      </c>
      <c r="L58" s="19">
        <f t="shared" si="13"/>
        <v>-30000</v>
      </c>
      <c r="M58" s="19">
        <f t="shared" si="13"/>
        <v>231000</v>
      </c>
      <c r="N58" s="19">
        <f t="shared" si="13"/>
        <v>-1929808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1125481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13967313.397110827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-77419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-1789574.3971108273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-1252513</v>
      </c>
      <c r="L63" s="12">
        <f t="shared" si="16"/>
        <v>-1627013.4659358459</v>
      </c>
      <c r="M63" s="12">
        <f t="shared" si="16"/>
        <v>-1789574.3971108268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13957778</v>
      </c>
      <c r="L64" s="12">
        <f t="shared" si="17"/>
        <v>13583277.534064155</v>
      </c>
      <c r="M64" s="12">
        <f t="shared" si="17"/>
        <v>13420716.602889173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377521.62012809888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2861970.5747230439</v>
      </c>
      <c r="L73" s="31">
        <f t="shared" si="20"/>
        <v>2861970.5747230435</v>
      </c>
      <c r="M73" s="31">
        <f t="shared" si="20"/>
        <v>2861970.574723043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2861970.5747230425</v>
      </c>
      <c r="L74" s="122">
        <f t="shared" si="20"/>
        <v>2861970.5747230425</v>
      </c>
      <c r="M74" s="122">
        <f t="shared" si="20"/>
        <v>2861970.5747230407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1395071</v>
      </c>
      <c r="L5" s="101">
        <v>1070364</v>
      </c>
      <c r="M5" s="101">
        <v>738619</v>
      </c>
      <c r="N5" s="102">
        <f>SUM(B5:M5)</f>
        <v>11169207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51978</v>
      </c>
      <c r="L6" s="101">
        <v>58717</v>
      </c>
      <c r="M6" s="101">
        <v>284877</v>
      </c>
      <c r="N6" s="103">
        <f>SUM(B6:M6)</f>
        <v>1407519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12576726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12576726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665472</v>
      </c>
      <c r="L16" s="101">
        <v>493571</v>
      </c>
      <c r="M16" s="101">
        <v>431870</v>
      </c>
      <c r="N16" s="103">
        <f>SUM(B16:M16)</f>
        <v>6583257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6583257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321413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4585950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217935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1407519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5993469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0.47655240322481385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3720859.2808119999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1916053.7364269251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5636913.0172389252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8812390.0172389261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-5636913.0172389252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-77087</v>
      </c>
      <c r="L39" s="109">
        <v>-77087</v>
      </c>
      <c r="M39" s="109">
        <v>-74530</v>
      </c>
      <c r="N39" s="103">
        <f>SUM(B39:M39)</f>
        <v>-930306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-4350</v>
      </c>
      <c r="L41" s="110">
        <v>-4350</v>
      </c>
      <c r="M41" s="110">
        <v>-47350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2068631.0000000009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309803</v>
      </c>
      <c r="L44" s="111">
        <v>249099</v>
      </c>
      <c r="M44" s="111">
        <v>-130463</v>
      </c>
      <c r="N44" s="126">
        <f>SUM(B44:M44)</f>
        <v>2069989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2069989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16358790.017238926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-3782064.0172389257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0</v>
      </c>
      <c r="L53" s="10">
        <v>0</v>
      </c>
      <c r="M53" s="10">
        <v>261000</v>
      </c>
      <c r="N53" s="10">
        <f>SUM(B53:M53)</f>
        <v>480006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-15000</v>
      </c>
      <c r="L56" s="7">
        <v>-15000</v>
      </c>
      <c r="M56" s="7">
        <v>-15000</v>
      </c>
      <c r="N56" s="7">
        <f>SUM(B56:M56)</f>
        <v>-220625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-15000</v>
      </c>
      <c r="L57" s="7">
        <v>-15000</v>
      </c>
      <c r="M57" s="7">
        <v>-15000</v>
      </c>
      <c r="N57" s="22">
        <f>SUM(B57:M57)</f>
        <v>-2349751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-1614968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14743822.017238926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-2167096.0172389261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-1630034.6201280989</v>
      </c>
      <c r="L63" s="12">
        <f t="shared" si="16"/>
        <v>-2004535.0860639447</v>
      </c>
      <c r="M63" s="12">
        <f t="shared" si="16"/>
        <v>-2167096.0172389257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13580256.379871901</v>
      </c>
      <c r="L64" s="12">
        <f t="shared" si="17"/>
        <v>13205755.913936056</v>
      </c>
      <c r="M64" s="12">
        <f t="shared" si="17"/>
        <v>13043194.982761074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2484448.9545949451</v>
      </c>
      <c r="L73" s="31">
        <f t="shared" si="20"/>
        <v>2484448.9545949446</v>
      </c>
      <c r="M73" s="31">
        <f t="shared" si="20"/>
        <v>2484448.9545949441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2484448.9545949437</v>
      </c>
      <c r="L74" s="122">
        <f t="shared" si="20"/>
        <v>2484448.9545949437</v>
      </c>
      <c r="M74" s="122">
        <f t="shared" si="20"/>
        <v>2484448.9545949418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11542556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1412863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12955419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12955419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6547851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6547851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4994705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1412863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6407568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0.49458593350010527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3842078.6669206927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1936770.2814051451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5778848.948325838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9108297.281659171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-5778848.948325838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-929745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-92200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2222163.333333333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2115892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2115892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16664755.281659171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-3709336.2816591715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439623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-220156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-2259278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-1564409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15100346.281659171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-2144927.281659171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-1152925.2644202458</v>
      </c>
      <c r="K63" s="12">
        <f t="shared" si="16"/>
        <v>-1607865.8845483446</v>
      </c>
      <c r="L63" s="12">
        <f t="shared" si="16"/>
        <v>-1982366.3504841905</v>
      </c>
      <c r="M63" s="12">
        <f t="shared" si="16"/>
        <v>-2144927.2816591715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14057365.735579755</v>
      </c>
      <c r="K64" s="12">
        <f t="shared" si="17"/>
        <v>13602425.115451656</v>
      </c>
      <c r="L64" s="12">
        <f t="shared" si="17"/>
        <v>13227924.649515809</v>
      </c>
      <c r="M64" s="12">
        <f t="shared" si="17"/>
        <v>13065363.718340829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2506617.6901746993</v>
      </c>
      <c r="K73" s="31">
        <f t="shared" si="20"/>
        <v>2506617.6901746993</v>
      </c>
      <c r="L73" s="31">
        <f t="shared" si="20"/>
        <v>2506617.6901746988</v>
      </c>
      <c r="M73" s="31">
        <f t="shared" si="20"/>
        <v>2506617.6901746984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2506617.6901746988</v>
      </c>
      <c r="K74" s="122">
        <f t="shared" si="20"/>
        <v>2506617.6901746988</v>
      </c>
      <c r="L74" s="122">
        <f t="shared" si="20"/>
        <v>2506617.690174697</v>
      </c>
      <c r="M74" s="122">
        <f t="shared" si="20"/>
        <v>2506617.690174697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12532112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1339298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13871410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13871410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6833046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6833046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5699066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1339298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7038364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0.50740076171059756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3998115.9514793847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1960084.6046663651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5958200.55614575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9505410.222812416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-5958200.5561457509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-929184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2439485.6666666651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2144112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2144112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17374844.222812414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-3503434.2228124174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508185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-224165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-2033184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-1273762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16101082.222812414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-2229672.2228124142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-1121340.941153246</v>
      </c>
      <c r="J63" s="12">
        <f t="shared" si="16"/>
        <v>-1237670.2055734918</v>
      </c>
      <c r="K63" s="12">
        <f t="shared" si="16"/>
        <v>-1692610.8257015906</v>
      </c>
      <c r="L63" s="12">
        <f t="shared" si="16"/>
        <v>-2067111.2916374365</v>
      </c>
      <c r="M63" s="12">
        <f t="shared" si="16"/>
        <v>-2229672.2228124174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14088950.058846753</v>
      </c>
      <c r="J64" s="12">
        <f t="shared" si="17"/>
        <v>13972620.794426508</v>
      </c>
      <c r="K64" s="12">
        <f t="shared" si="17"/>
        <v>13517680.174298409</v>
      </c>
      <c r="L64" s="12">
        <f t="shared" si="17"/>
        <v>13143179.708362564</v>
      </c>
      <c r="M64" s="12">
        <f t="shared" si="17"/>
        <v>12980618.777187582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2421872.7490214533</v>
      </c>
      <c r="J73" s="31">
        <f t="shared" si="20"/>
        <v>2421872.7490214533</v>
      </c>
      <c r="K73" s="31">
        <f t="shared" si="20"/>
        <v>2421872.7490214533</v>
      </c>
      <c r="L73" s="31">
        <f t="shared" si="20"/>
        <v>2421872.7490214529</v>
      </c>
      <c r="M73" s="31">
        <f t="shared" si="20"/>
        <v>2421872.7490214524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2421872.7490214519</v>
      </c>
      <c r="J74" s="122">
        <f t="shared" si="20"/>
        <v>2421872.7490214519</v>
      </c>
      <c r="K74" s="122">
        <f t="shared" si="20"/>
        <v>2421872.7490214519</v>
      </c>
      <c r="L74" s="122">
        <f t="shared" si="20"/>
        <v>2421872.7490214519</v>
      </c>
      <c r="M74" s="122">
        <f t="shared" si="20"/>
        <v>2421872.7490214501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13567659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1356896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14924555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14924555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7430341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7430341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6137318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1356896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7494214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0.50213986279657918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4190883.9124690006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2007012.0022953381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6197895.9147643391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9927259.9147643372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-6197895.9147643382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-928623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-94200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2621200.9999999991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2191537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2191537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18440974.914764337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-3516419.9147643386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519562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-229100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-2084054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-818190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17622784.914764337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-2698229.9147643372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-1400148.6919519212</v>
      </c>
      <c r="I63" s="12">
        <f>H63+I62</f>
        <v>-1589898.6331051672</v>
      </c>
      <c r="J63" s="12">
        <f t="shared" si="16"/>
        <v>-1706227.897525413</v>
      </c>
      <c r="K63" s="12">
        <f t="shared" si="16"/>
        <v>-2161168.5176535118</v>
      </c>
      <c r="L63" s="12">
        <f t="shared" si="16"/>
        <v>-2535668.9835893577</v>
      </c>
      <c r="M63" s="12">
        <f t="shared" si="16"/>
        <v>-2698229.9147643386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13810142.308048079</v>
      </c>
      <c r="I64" s="12">
        <f t="shared" si="17"/>
        <v>13620392.366894834</v>
      </c>
      <c r="J64" s="12">
        <f t="shared" si="17"/>
        <v>13504063.102474587</v>
      </c>
      <c r="K64" s="12">
        <f t="shared" si="17"/>
        <v>13049122.482346488</v>
      </c>
      <c r="L64" s="12">
        <f t="shared" si="17"/>
        <v>12674622.016410641</v>
      </c>
      <c r="M64" s="12">
        <f t="shared" si="17"/>
        <v>12512061.085235661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1953315.0570695321</v>
      </c>
      <c r="I73" s="31">
        <f t="shared" si="20"/>
        <v>1953315.0570695321</v>
      </c>
      <c r="J73" s="31">
        <f t="shared" si="20"/>
        <v>1953315.0570695321</v>
      </c>
      <c r="K73" s="31">
        <f t="shared" si="20"/>
        <v>1953315.0570695321</v>
      </c>
      <c r="L73" s="31">
        <f t="shared" si="20"/>
        <v>1953315.0570695316</v>
      </c>
      <c r="M73" s="31">
        <f t="shared" si="20"/>
        <v>1953315.0570695312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1953315.0570695326</v>
      </c>
      <c r="I74" s="122">
        <f t="shared" si="20"/>
        <v>1953315.0570695326</v>
      </c>
      <c r="J74" s="122">
        <f t="shared" si="20"/>
        <v>1953315.0570695307</v>
      </c>
      <c r="K74" s="122">
        <f t="shared" si="20"/>
        <v>1953315.0570695307</v>
      </c>
      <c r="L74" s="122">
        <f t="shared" si="20"/>
        <v>1953315.0570695288</v>
      </c>
      <c r="M74" s="122">
        <f t="shared" si="20"/>
        <v>1953315.0570695288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+B69+C68</f>
        <v>12706685.816794079</v>
      </c>
      <c r="D69" s="16">
        <f t="shared" ref="D69:M69" si="19">+C69+D68</f>
        <v>11387380.457425443</v>
      </c>
      <c r="E69" s="16">
        <f t="shared" si="19"/>
        <v>9648990.192701038</v>
      </c>
      <c r="F69" s="16">
        <f t="shared" si="19"/>
        <v>7376996.7444998622</v>
      </c>
      <c r="G69" s="16">
        <f t="shared" si="19"/>
        <v>4751670.6874303296</v>
      </c>
      <c r="H69" s="16">
        <f t="shared" si="19"/>
        <v>1398206.9384088763</v>
      </c>
      <c r="I69" s="16">
        <f t="shared" si="19"/>
        <v>-2145006.751765823</v>
      </c>
      <c r="J69" s="16">
        <f t="shared" si="19"/>
        <v>-5804549.7063607685</v>
      </c>
      <c r="K69" s="16">
        <f t="shared" si="19"/>
        <v>-9919033.2810838129</v>
      </c>
      <c r="L69" s="16">
        <f t="shared" si="19"/>
        <v>-14408017.321742702</v>
      </c>
      <c r="M69" s="16">
        <f t="shared" si="19"/>
        <v>-19059562.293576572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1444783.1834767712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1720595.4482011762</v>
      </c>
      <c r="G73" s="31">
        <f t="shared" si="20"/>
        <v>1720595.4482011762</v>
      </c>
      <c r="H73" s="31">
        <f t="shared" si="20"/>
        <v>1720595.4482011762</v>
      </c>
      <c r="I73" s="31">
        <f t="shared" si="20"/>
        <v>1720595.4482011762</v>
      </c>
      <c r="J73" s="31">
        <f t="shared" si="20"/>
        <v>1720595.4482011762</v>
      </c>
      <c r="K73" s="31">
        <f t="shared" si="20"/>
        <v>1720595.4482011762</v>
      </c>
      <c r="L73" s="31">
        <f t="shared" si="20"/>
        <v>1720595.4482011758</v>
      </c>
      <c r="M73" s="31">
        <f t="shared" si="20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2414522.1832059212</v>
      </c>
      <c r="D74" s="122">
        <f t="shared" si="20"/>
        <v>3238274.5425745565</v>
      </c>
      <c r="E74" s="122">
        <f t="shared" si="20"/>
        <v>4098722.807298962</v>
      </c>
      <c r="F74" s="122">
        <f>+F64-F69</f>
        <v>7281896.2555001378</v>
      </c>
      <c r="G74" s="122">
        <f t="shared" si="20"/>
        <v>9553889.7037013136</v>
      </c>
      <c r="H74" s="122">
        <f t="shared" si="20"/>
        <v>12179215.760770848</v>
      </c>
      <c r="I74" s="122">
        <f t="shared" si="20"/>
        <v>15532679.5097923</v>
      </c>
      <c r="J74" s="122">
        <f t="shared" si="20"/>
        <v>19075893.199967001</v>
      </c>
      <c r="K74" s="122">
        <f t="shared" si="20"/>
        <v>22735436.154561944</v>
      </c>
      <c r="L74" s="122">
        <f t="shared" si="20"/>
        <v>26849919.729284987</v>
      </c>
      <c r="M74" s="122">
        <f t="shared" si="20"/>
        <v>31338903.769943878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1:U85"/>
  <sheetViews>
    <sheetView showGridLines="0" zoomScaleNormal="100" workbookViewId="0">
      <selection activeCell="D62" sqref="D6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-458857.09464422986</v>
      </c>
      <c r="F72" s="31">
        <f t="shared" si="19"/>
        <v>1444783.1834767712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275812.26472440502</v>
      </c>
      <c r="F73" s="31">
        <f t="shared" si="19"/>
        <v>1720595.4482011762</v>
      </c>
      <c r="G73" s="31">
        <f t="shared" si="19"/>
        <v>1720595.4482011762</v>
      </c>
      <c r="H73" s="31">
        <f t="shared" si="19"/>
        <v>1720595.4482011762</v>
      </c>
      <c r="I73" s="31">
        <f t="shared" si="19"/>
        <v>1720595.4482011762</v>
      </c>
      <c r="J73" s="31">
        <f t="shared" si="19"/>
        <v>1720595.4482011762</v>
      </c>
      <c r="K73" s="31">
        <f t="shared" si="19"/>
        <v>1720595.4482011762</v>
      </c>
      <c r="L73" s="31">
        <f t="shared" si="19"/>
        <v>1720595.4482011758</v>
      </c>
      <c r="M73" s="31">
        <f t="shared" si="19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13747713</v>
      </c>
      <c r="F74" s="122">
        <f t="shared" si="19"/>
        <v>14658893</v>
      </c>
      <c r="G74" s="122">
        <f t="shared" si="19"/>
        <v>14305560.391131643</v>
      </c>
      <c r="H74" s="122">
        <f t="shared" si="19"/>
        <v>13577422.699179724</v>
      </c>
      <c r="I74" s="122">
        <f t="shared" si="19"/>
        <v>13387672.758026477</v>
      </c>
      <c r="J74" s="122">
        <f t="shared" si="19"/>
        <v>13271343.493606232</v>
      </c>
      <c r="K74" s="122">
        <f t="shared" si="19"/>
        <v>12816402.873478133</v>
      </c>
      <c r="L74" s="122">
        <f t="shared" si="19"/>
        <v>12441902.407542286</v>
      </c>
      <c r="M74" s="122">
        <f t="shared" si="19"/>
        <v>12279341.476367306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15013809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1530689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16544498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16544498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7885822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7885822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7127987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1530689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8658676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0.52335682835465902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4518677.8087260006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2051022.8037392346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6569700.6124652354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10491079.612465234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-6569700.6124652354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-926941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-4350</v>
      </c>
      <c r="F41" s="110">
        <v>-4350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-97200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2811897.9999999991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2729939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2729939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19997359.612465236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-3452861.6124652359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539701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-196329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-854760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464014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20461373.612465236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-3916875.6124652363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-1003720.9053557701</v>
      </c>
      <c r="F63" s="12">
        <f t="shared" si="16"/>
        <v>-1537324.0888325414</v>
      </c>
      <c r="G63" s="12">
        <f t="shared" si="16"/>
        <v>-1890656.6977008972</v>
      </c>
      <c r="H63" s="12">
        <f t="shared" si="16"/>
        <v>-2618794.3896528184</v>
      </c>
      <c r="I63" s="12">
        <f>H63+I62</f>
        <v>-2808544.3308060644</v>
      </c>
      <c r="J63" s="12">
        <f t="shared" si="16"/>
        <v>-2924873.5952263102</v>
      </c>
      <c r="K63" s="12">
        <f t="shared" si="16"/>
        <v>-3379814.2153544091</v>
      </c>
      <c r="L63" s="12">
        <f t="shared" si="16"/>
        <v>-3754314.6812902549</v>
      </c>
      <c r="M63" s="12">
        <f t="shared" si="16"/>
        <v>-3916875.6124652359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14206570.09464423</v>
      </c>
      <c r="F64" s="12">
        <f>+$B$60+F63</f>
        <v>13672966.911167458</v>
      </c>
      <c r="G64" s="12">
        <f t="shared" si="17"/>
        <v>13319634.302299103</v>
      </c>
      <c r="H64" s="12">
        <f t="shared" si="17"/>
        <v>12591496.610347182</v>
      </c>
      <c r="I64" s="12">
        <f t="shared" si="17"/>
        <v>12401746.669193935</v>
      </c>
      <c r="J64" s="12">
        <f t="shared" si="17"/>
        <v>12285417.40477369</v>
      </c>
      <c r="K64" s="12">
        <f t="shared" si="17"/>
        <v>11830476.784645591</v>
      </c>
      <c r="L64" s="12">
        <f t="shared" si="17"/>
        <v>11455976.318709746</v>
      </c>
      <c r="M64" s="12">
        <f t="shared" si="17"/>
        <v>11293415.387534764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734669.35936863488</v>
      </c>
      <c r="F73" s="31">
        <f t="shared" si="19"/>
        <v>734669.35936863488</v>
      </c>
      <c r="G73" s="31">
        <f t="shared" si="19"/>
        <v>734669.35936863488</v>
      </c>
      <c r="H73" s="31">
        <f t="shared" si="19"/>
        <v>734669.35936863488</v>
      </c>
      <c r="I73" s="31">
        <f t="shared" si="19"/>
        <v>734669.35936863488</v>
      </c>
      <c r="J73" s="31">
        <f t="shared" si="19"/>
        <v>734669.35936863488</v>
      </c>
      <c r="K73" s="31">
        <f t="shared" si="19"/>
        <v>734669.35936863488</v>
      </c>
      <c r="L73" s="31">
        <f t="shared" si="19"/>
        <v>734669.35936863441</v>
      </c>
      <c r="M73" s="31">
        <f t="shared" si="19"/>
        <v>734669.35936863394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14206570.09464423</v>
      </c>
      <c r="F74" s="122">
        <f t="shared" si="19"/>
        <v>13672966.911167458</v>
      </c>
      <c r="G74" s="122">
        <f t="shared" si="19"/>
        <v>13319634.302299103</v>
      </c>
      <c r="H74" s="122">
        <f t="shared" si="19"/>
        <v>12591496.610347182</v>
      </c>
      <c r="I74" s="122">
        <f t="shared" si="19"/>
        <v>12401746.669193935</v>
      </c>
      <c r="J74" s="122">
        <f t="shared" si="19"/>
        <v>12285417.40477369</v>
      </c>
      <c r="K74" s="122">
        <f t="shared" si="19"/>
        <v>11830476.784645591</v>
      </c>
      <c r="L74" s="122">
        <f t="shared" si="19"/>
        <v>11455976.318709746</v>
      </c>
      <c r="M74" s="122">
        <f t="shared" si="19"/>
        <v>11293415.387534764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1:U85"/>
  <sheetViews>
    <sheetView showGridLines="0" zoomScaleNormal="100" workbookViewId="0">
      <selection activeCell="D2" sqref="D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16264146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1500089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17764235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17764235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8552908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8552908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7711238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1500089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9211327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0.51853215182077927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4608922.7222481547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2060617.27874973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6669540.0009978842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10776182.334331218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-6669540.0009978851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-926274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-3350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-98200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2996828.333333333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2764974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2764974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20984250.334331218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-3220015.3343312186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537160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-188027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-1101343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223192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21207442.334331218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-3443207.3343312182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-110967.72186598275</v>
      </c>
      <c r="E63" s="12">
        <f t="shared" si="16"/>
        <v>-530052.62722175289</v>
      </c>
      <c r="F63" s="12">
        <f t="shared" si="16"/>
        <v>-1063655.8106985241</v>
      </c>
      <c r="G63" s="12">
        <f t="shared" si="16"/>
        <v>-1416988.41956688</v>
      </c>
      <c r="H63" s="12">
        <f t="shared" si="16"/>
        <v>-2145126.1115188012</v>
      </c>
      <c r="I63" s="12">
        <f>H63+I62</f>
        <v>-2334876.0526720472</v>
      </c>
      <c r="J63" s="12">
        <f t="shared" si="16"/>
        <v>-2451205.3170922929</v>
      </c>
      <c r="K63" s="12">
        <f t="shared" si="16"/>
        <v>-2906145.9372203918</v>
      </c>
      <c r="L63" s="12">
        <f t="shared" si="16"/>
        <v>-3280646.4031562377</v>
      </c>
      <c r="M63" s="12">
        <f t="shared" si="16"/>
        <v>-3443207.3343312186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15099323.278134018</v>
      </c>
      <c r="E64" s="12">
        <f t="shared" si="17"/>
        <v>14680238.372778248</v>
      </c>
      <c r="F64" s="12">
        <f>+$B$60+F63</f>
        <v>14146635.189301476</v>
      </c>
      <c r="G64" s="12">
        <f t="shared" si="17"/>
        <v>13793302.580433119</v>
      </c>
      <c r="H64" s="12">
        <f t="shared" si="17"/>
        <v>13065164.8884812</v>
      </c>
      <c r="I64" s="12">
        <f t="shared" si="17"/>
        <v>12875414.947327953</v>
      </c>
      <c r="J64" s="12">
        <f t="shared" si="17"/>
        <v>12759085.682907708</v>
      </c>
      <c r="K64" s="12">
        <f t="shared" si="17"/>
        <v>12304145.062779609</v>
      </c>
      <c r="L64" s="12">
        <f t="shared" si="17"/>
        <v>11929644.596843762</v>
      </c>
      <c r="M64" s="12">
        <f t="shared" si="17"/>
        <v>11767083.665668782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1208337.6375026521</v>
      </c>
      <c r="E73" s="31">
        <f t="shared" si="19"/>
        <v>1208337.6375026521</v>
      </c>
      <c r="F73" s="31">
        <f t="shared" si="19"/>
        <v>1208337.6375026521</v>
      </c>
      <c r="G73" s="31">
        <f t="shared" si="19"/>
        <v>1208337.6375026521</v>
      </c>
      <c r="H73" s="31">
        <f t="shared" si="19"/>
        <v>1208337.6375026521</v>
      </c>
      <c r="I73" s="31">
        <f t="shared" si="19"/>
        <v>1208337.6375026521</v>
      </c>
      <c r="J73" s="31">
        <f t="shared" si="19"/>
        <v>1208337.6375026521</v>
      </c>
      <c r="K73" s="31">
        <f t="shared" si="19"/>
        <v>1208337.6375026521</v>
      </c>
      <c r="L73" s="31">
        <f t="shared" si="19"/>
        <v>1208337.6375026517</v>
      </c>
      <c r="M73" s="31">
        <f t="shared" si="19"/>
        <v>1208337.6375026512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15099323.278134018</v>
      </c>
      <c r="E74" s="122">
        <f t="shared" si="19"/>
        <v>14680238.372778248</v>
      </c>
      <c r="F74" s="122">
        <f t="shared" si="19"/>
        <v>14146635.189301476</v>
      </c>
      <c r="G74" s="122">
        <f t="shared" si="19"/>
        <v>13793302.580433119</v>
      </c>
      <c r="H74" s="122">
        <f t="shared" si="19"/>
        <v>13065164.8884812</v>
      </c>
      <c r="I74" s="122">
        <f t="shared" si="19"/>
        <v>12875414.947327953</v>
      </c>
      <c r="J74" s="122">
        <f t="shared" si="19"/>
        <v>12759085.682907708</v>
      </c>
      <c r="K74" s="122">
        <f t="shared" si="19"/>
        <v>12304145.062779609</v>
      </c>
      <c r="L74" s="122">
        <f t="shared" si="19"/>
        <v>11929644.596843762</v>
      </c>
      <c r="M74" s="122">
        <f t="shared" si="19"/>
        <v>11767083.665668782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5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5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  <pageSetUpPr fitToPage="1"/>
  </sheetPr>
  <dimension ref="A1:U85"/>
  <sheetViews>
    <sheetView showGridLines="0" topLeftCell="A28" zoomScaleNormal="100" workbookViewId="0">
      <selection activeCell="B37" sqref="B37:B41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5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14298C-D83A-4426-AC49-9957799C9E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2caf36-b0c2-49b4-ab14-ff4bceb8c0a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378</vt:i4>
      </vt:variant>
    </vt:vector>
  </HeadingPairs>
  <TitlesOfParts>
    <vt:vector size="451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Nov 2021</vt:lpstr>
      <vt:lpstr>Oct 2021</vt:lpstr>
      <vt:lpstr>Sep 2021</vt:lpstr>
      <vt:lpstr>Aug 2021</vt:lpstr>
      <vt:lpstr>July 2021</vt:lpstr>
      <vt:lpstr>FY 21-22 Budget</vt:lpstr>
      <vt:lpstr>June 2021 Final</vt:lpstr>
      <vt:lpstr>June 2021 Pre-Audit</vt:lpstr>
      <vt:lpstr>May 2021</vt:lpstr>
      <vt:lpstr>Apr 2021</vt:lpstr>
      <vt:lpstr>Mar 2021</vt:lpstr>
      <vt:lpstr>Feb 2021</vt:lpstr>
      <vt:lpstr>Jan 2021</vt:lpstr>
      <vt:lpstr>Dec 2020</vt:lpstr>
      <vt:lpstr>Nov 2020</vt:lpstr>
      <vt:lpstr>Oct 2020</vt:lpstr>
      <vt:lpstr>Sep 2020</vt:lpstr>
      <vt:lpstr>Aug 2020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'Apr 2021'!OSRRefD19_0x_1</vt:lpstr>
      <vt:lpstr>'Aug 2020'!OSRRefD19_0x_1</vt:lpstr>
      <vt:lpstr>'Aug 2021'!OSRRefD19_0x_1</vt:lpstr>
      <vt:lpstr>'Dec 2020'!OSRRefD19_0x_1</vt:lpstr>
      <vt:lpstr>'Feb 2021'!OSRRefD19_0x_1</vt:lpstr>
      <vt:lpstr>'FY 21-22 Budget'!OSRRefD19_0x_1</vt:lpstr>
      <vt:lpstr>'FY20-21 BUDGET'!OSRRefD19_0x_1</vt:lpstr>
      <vt:lpstr>'Jan 2021'!OSRRefD19_0x_1</vt:lpstr>
      <vt:lpstr>'July 2020'!OSRRefD19_0x_1</vt:lpstr>
      <vt:lpstr>'July 2021'!OSRRefD19_0x_1</vt:lpstr>
      <vt:lpstr>'June 2021 Final'!OSRRefD19_0x_1</vt:lpstr>
      <vt:lpstr>'June 2021 Pre-Audit'!OSRRefD19_0x_1</vt:lpstr>
      <vt:lpstr>'Mar 2021'!OSRRefD19_0x_1</vt:lpstr>
      <vt:lpstr>'May 2021'!OSRRefD19_0x_1</vt:lpstr>
      <vt:lpstr>'Nov 2020'!OSRRefD19_0x_1</vt:lpstr>
      <vt:lpstr>'Nov 2021'!OSRRefD19_0x_1</vt:lpstr>
      <vt:lpstr>'Oct 2020'!OSRRefD19_0x_1</vt:lpstr>
      <vt:lpstr>'Oct 2021'!OSRRefD19_0x_1</vt:lpstr>
      <vt:lpstr>'Sep 2020'!OSRRefD19_0x_1</vt:lpstr>
      <vt:lpstr>'Sep 2021'!OSRRefD19_0x_1</vt:lpstr>
      <vt:lpstr>'Apr 2021'!OSRRefD19_0x_10</vt:lpstr>
      <vt:lpstr>'Aug 2020'!OSRRefD19_0x_10</vt:lpstr>
      <vt:lpstr>'Aug 2021'!OSRRefD19_0x_10</vt:lpstr>
      <vt:lpstr>'Dec 2020'!OSRRefD19_0x_10</vt:lpstr>
      <vt:lpstr>'Feb 2021'!OSRRefD19_0x_10</vt:lpstr>
      <vt:lpstr>'FY 21-22 Budget'!OSRRefD19_0x_10</vt:lpstr>
      <vt:lpstr>'FY20-21 BUDGET'!OSRRefD19_0x_10</vt:lpstr>
      <vt:lpstr>'Jan 2021'!OSRRefD19_0x_10</vt:lpstr>
      <vt:lpstr>'July 2020'!OSRRefD19_0x_10</vt:lpstr>
      <vt:lpstr>'July 2021'!OSRRefD19_0x_10</vt:lpstr>
      <vt:lpstr>'June 2021 Final'!OSRRefD19_0x_10</vt:lpstr>
      <vt:lpstr>'June 2021 Pre-Audit'!OSRRefD19_0x_10</vt:lpstr>
      <vt:lpstr>'Mar 2021'!OSRRefD19_0x_10</vt:lpstr>
      <vt:lpstr>'May 2021'!OSRRefD19_0x_10</vt:lpstr>
      <vt:lpstr>'Nov 2020'!OSRRefD19_0x_10</vt:lpstr>
      <vt:lpstr>'Nov 2021'!OSRRefD19_0x_10</vt:lpstr>
      <vt:lpstr>'Oct 2020'!OSRRefD19_0x_10</vt:lpstr>
      <vt:lpstr>'Oct 2021'!OSRRefD19_0x_10</vt:lpstr>
      <vt:lpstr>'Sep 2020'!OSRRefD19_0x_10</vt:lpstr>
      <vt:lpstr>'Sep 2021'!OSRRefD19_0x_10</vt:lpstr>
      <vt:lpstr>'Apr 2021'!OSRRefD19_0x_11</vt:lpstr>
      <vt:lpstr>'Aug 2020'!OSRRefD19_0x_11</vt:lpstr>
      <vt:lpstr>'Aug 2021'!OSRRefD19_0x_11</vt:lpstr>
      <vt:lpstr>'Dec 2020'!OSRRefD19_0x_11</vt:lpstr>
      <vt:lpstr>'Feb 2021'!OSRRefD19_0x_11</vt:lpstr>
      <vt:lpstr>'FY 21-22 Budget'!OSRRefD19_0x_11</vt:lpstr>
      <vt:lpstr>'FY20-21 BUDGET'!OSRRefD19_0x_11</vt:lpstr>
      <vt:lpstr>'Jan 2021'!OSRRefD19_0x_11</vt:lpstr>
      <vt:lpstr>'July 2020'!OSRRefD19_0x_11</vt:lpstr>
      <vt:lpstr>'July 2021'!OSRRefD19_0x_11</vt:lpstr>
      <vt:lpstr>'June 2021 Final'!OSRRefD19_0x_11</vt:lpstr>
      <vt:lpstr>'June 2021 Pre-Audit'!OSRRefD19_0x_11</vt:lpstr>
      <vt:lpstr>'Mar 2021'!OSRRefD19_0x_11</vt:lpstr>
      <vt:lpstr>'May 2021'!OSRRefD19_0x_11</vt:lpstr>
      <vt:lpstr>'Nov 2020'!OSRRefD19_0x_11</vt:lpstr>
      <vt:lpstr>'Nov 2021'!OSRRefD19_0x_11</vt:lpstr>
      <vt:lpstr>'Oct 2020'!OSRRefD19_0x_11</vt:lpstr>
      <vt:lpstr>'Oct 2021'!OSRRefD19_0x_11</vt:lpstr>
      <vt:lpstr>'Sep 2020'!OSRRefD19_0x_11</vt:lpstr>
      <vt:lpstr>'Sep 2021'!OSRRefD19_0x_11</vt:lpstr>
      <vt:lpstr>'Apr 2021'!OSRRefD19_0x_2</vt:lpstr>
      <vt:lpstr>'Aug 2020'!OSRRefD19_0x_2</vt:lpstr>
      <vt:lpstr>'Aug 2021'!OSRRefD19_0x_2</vt:lpstr>
      <vt:lpstr>'Dec 2020'!OSRRefD19_0x_2</vt:lpstr>
      <vt:lpstr>'Feb 2021'!OSRRefD19_0x_2</vt:lpstr>
      <vt:lpstr>'FY 21-22 Budget'!OSRRefD19_0x_2</vt:lpstr>
      <vt:lpstr>'FY20-21 BUDGET'!OSRRefD19_0x_2</vt:lpstr>
      <vt:lpstr>'Jan 2021'!OSRRefD19_0x_2</vt:lpstr>
      <vt:lpstr>'July 2020'!OSRRefD19_0x_2</vt:lpstr>
      <vt:lpstr>'July 2021'!OSRRefD19_0x_2</vt:lpstr>
      <vt:lpstr>'June 2021 Final'!OSRRefD19_0x_2</vt:lpstr>
      <vt:lpstr>'June 2021 Pre-Audit'!OSRRefD19_0x_2</vt:lpstr>
      <vt:lpstr>'Mar 2021'!OSRRefD19_0x_2</vt:lpstr>
      <vt:lpstr>'May 2021'!OSRRefD19_0x_2</vt:lpstr>
      <vt:lpstr>'Nov 2020'!OSRRefD19_0x_2</vt:lpstr>
      <vt:lpstr>'Nov 2021'!OSRRefD19_0x_2</vt:lpstr>
      <vt:lpstr>'Oct 2020'!OSRRefD19_0x_2</vt:lpstr>
      <vt:lpstr>'Oct 2021'!OSRRefD19_0x_2</vt:lpstr>
      <vt:lpstr>'Sep 2020'!OSRRefD19_0x_2</vt:lpstr>
      <vt:lpstr>'Sep 2021'!OSRRefD19_0x_2</vt:lpstr>
      <vt:lpstr>'Apr 2021'!OSRRefD19_0x_3</vt:lpstr>
      <vt:lpstr>'Aug 2020'!OSRRefD19_0x_3</vt:lpstr>
      <vt:lpstr>'Aug 2021'!OSRRefD19_0x_3</vt:lpstr>
      <vt:lpstr>'Dec 2020'!OSRRefD19_0x_3</vt:lpstr>
      <vt:lpstr>'Feb 2021'!OSRRefD19_0x_3</vt:lpstr>
      <vt:lpstr>'FY 21-22 Budget'!OSRRefD19_0x_3</vt:lpstr>
      <vt:lpstr>'FY20-21 BUDGET'!OSRRefD19_0x_3</vt:lpstr>
      <vt:lpstr>'Jan 2021'!OSRRefD19_0x_3</vt:lpstr>
      <vt:lpstr>'July 2020'!OSRRefD19_0x_3</vt:lpstr>
      <vt:lpstr>'July 2021'!OSRRefD19_0x_3</vt:lpstr>
      <vt:lpstr>'June 2021 Final'!OSRRefD19_0x_3</vt:lpstr>
      <vt:lpstr>'June 2021 Pre-Audit'!OSRRefD19_0x_3</vt:lpstr>
      <vt:lpstr>'Mar 2021'!OSRRefD19_0x_3</vt:lpstr>
      <vt:lpstr>'May 2021'!OSRRefD19_0x_3</vt:lpstr>
      <vt:lpstr>'Nov 2020'!OSRRefD19_0x_3</vt:lpstr>
      <vt:lpstr>'Nov 2021'!OSRRefD19_0x_3</vt:lpstr>
      <vt:lpstr>'Oct 2020'!OSRRefD19_0x_3</vt:lpstr>
      <vt:lpstr>'Oct 2021'!OSRRefD19_0x_3</vt:lpstr>
      <vt:lpstr>'Sep 2020'!OSRRefD19_0x_3</vt:lpstr>
      <vt:lpstr>'Sep 2021'!OSRRefD19_0x_3</vt:lpstr>
      <vt:lpstr>'Apr 2021'!OSRRefD19_0x_4</vt:lpstr>
      <vt:lpstr>'Aug 2020'!OSRRefD19_0x_4</vt:lpstr>
      <vt:lpstr>'Aug 2021'!OSRRefD19_0x_4</vt:lpstr>
      <vt:lpstr>'Dec 2020'!OSRRefD19_0x_4</vt:lpstr>
      <vt:lpstr>'Feb 2021'!OSRRefD19_0x_4</vt:lpstr>
      <vt:lpstr>'FY 21-22 Budget'!OSRRefD19_0x_4</vt:lpstr>
      <vt:lpstr>'FY20-21 BUDGET'!OSRRefD19_0x_4</vt:lpstr>
      <vt:lpstr>'Jan 2021'!OSRRefD19_0x_4</vt:lpstr>
      <vt:lpstr>'July 2020'!OSRRefD19_0x_4</vt:lpstr>
      <vt:lpstr>'July 2021'!OSRRefD19_0x_4</vt:lpstr>
      <vt:lpstr>'June 2021 Final'!OSRRefD19_0x_4</vt:lpstr>
      <vt:lpstr>'June 2021 Pre-Audit'!OSRRefD19_0x_4</vt:lpstr>
      <vt:lpstr>'Mar 2021'!OSRRefD19_0x_4</vt:lpstr>
      <vt:lpstr>'May 2021'!OSRRefD19_0x_4</vt:lpstr>
      <vt:lpstr>'Nov 2020'!OSRRefD19_0x_4</vt:lpstr>
      <vt:lpstr>'Nov 2021'!OSRRefD19_0x_4</vt:lpstr>
      <vt:lpstr>'Oct 2020'!OSRRefD19_0x_4</vt:lpstr>
      <vt:lpstr>'Oct 2021'!OSRRefD19_0x_4</vt:lpstr>
      <vt:lpstr>'Sep 2020'!OSRRefD19_0x_4</vt:lpstr>
      <vt:lpstr>'Sep 2021'!OSRRefD19_0x_4</vt:lpstr>
      <vt:lpstr>'Apr 2021'!OSRRefD19_0x_5</vt:lpstr>
      <vt:lpstr>'Aug 2020'!OSRRefD19_0x_5</vt:lpstr>
      <vt:lpstr>'Aug 2021'!OSRRefD19_0x_5</vt:lpstr>
      <vt:lpstr>'Dec 2020'!OSRRefD19_0x_5</vt:lpstr>
      <vt:lpstr>'Feb 2021'!OSRRefD19_0x_5</vt:lpstr>
      <vt:lpstr>'FY 21-22 Budget'!OSRRefD19_0x_5</vt:lpstr>
      <vt:lpstr>'FY20-21 BUDGET'!OSRRefD19_0x_5</vt:lpstr>
      <vt:lpstr>'Jan 2021'!OSRRefD19_0x_5</vt:lpstr>
      <vt:lpstr>'July 2020'!OSRRefD19_0x_5</vt:lpstr>
      <vt:lpstr>'July 2021'!OSRRefD19_0x_5</vt:lpstr>
      <vt:lpstr>'June 2021 Final'!OSRRefD19_0x_5</vt:lpstr>
      <vt:lpstr>'June 2021 Pre-Audit'!OSRRefD19_0x_5</vt:lpstr>
      <vt:lpstr>'Mar 2021'!OSRRefD19_0x_5</vt:lpstr>
      <vt:lpstr>'May 2021'!OSRRefD19_0x_5</vt:lpstr>
      <vt:lpstr>'Nov 2020'!OSRRefD19_0x_5</vt:lpstr>
      <vt:lpstr>'Nov 2021'!OSRRefD19_0x_5</vt:lpstr>
      <vt:lpstr>'Oct 2020'!OSRRefD19_0x_5</vt:lpstr>
      <vt:lpstr>'Oct 2021'!OSRRefD19_0x_5</vt:lpstr>
      <vt:lpstr>'Sep 2020'!OSRRefD19_0x_5</vt:lpstr>
      <vt:lpstr>'Sep 2021'!OSRRefD19_0x_5</vt:lpstr>
      <vt:lpstr>'Apr 2021'!OSRRefD19_0x_6</vt:lpstr>
      <vt:lpstr>'Aug 2020'!OSRRefD19_0x_6</vt:lpstr>
      <vt:lpstr>'Aug 2021'!OSRRefD19_0x_6</vt:lpstr>
      <vt:lpstr>'Dec 2020'!OSRRefD19_0x_6</vt:lpstr>
      <vt:lpstr>'Feb 2021'!OSRRefD19_0x_6</vt:lpstr>
      <vt:lpstr>'FY 21-22 Budget'!OSRRefD19_0x_6</vt:lpstr>
      <vt:lpstr>'FY20-21 BUDGET'!OSRRefD19_0x_6</vt:lpstr>
      <vt:lpstr>'Jan 2021'!OSRRefD19_0x_6</vt:lpstr>
      <vt:lpstr>'July 2020'!OSRRefD19_0x_6</vt:lpstr>
      <vt:lpstr>'July 2021'!OSRRefD19_0x_6</vt:lpstr>
      <vt:lpstr>'June 2021 Final'!OSRRefD19_0x_6</vt:lpstr>
      <vt:lpstr>'June 2021 Pre-Audit'!OSRRefD19_0x_6</vt:lpstr>
      <vt:lpstr>'Mar 2021'!OSRRefD19_0x_6</vt:lpstr>
      <vt:lpstr>'May 2021'!OSRRefD19_0x_6</vt:lpstr>
      <vt:lpstr>'Nov 2020'!OSRRefD19_0x_6</vt:lpstr>
      <vt:lpstr>'Nov 2021'!OSRRefD19_0x_6</vt:lpstr>
      <vt:lpstr>'Oct 2020'!OSRRefD19_0x_6</vt:lpstr>
      <vt:lpstr>'Oct 2021'!OSRRefD19_0x_6</vt:lpstr>
      <vt:lpstr>'Sep 2020'!OSRRefD19_0x_6</vt:lpstr>
      <vt:lpstr>'Sep 2021'!OSRRefD19_0x_6</vt:lpstr>
      <vt:lpstr>'Apr 2021'!OSRRefD19_0x_7</vt:lpstr>
      <vt:lpstr>'Aug 2020'!OSRRefD19_0x_7</vt:lpstr>
      <vt:lpstr>'Aug 2021'!OSRRefD19_0x_7</vt:lpstr>
      <vt:lpstr>'Dec 2020'!OSRRefD19_0x_7</vt:lpstr>
      <vt:lpstr>'Feb 2021'!OSRRefD19_0x_7</vt:lpstr>
      <vt:lpstr>'FY 21-22 Budget'!OSRRefD19_0x_7</vt:lpstr>
      <vt:lpstr>'FY20-21 BUDGET'!OSRRefD19_0x_7</vt:lpstr>
      <vt:lpstr>'Jan 2021'!OSRRefD19_0x_7</vt:lpstr>
      <vt:lpstr>'July 2020'!OSRRefD19_0x_7</vt:lpstr>
      <vt:lpstr>'July 2021'!OSRRefD19_0x_7</vt:lpstr>
      <vt:lpstr>'June 2021 Final'!OSRRefD19_0x_7</vt:lpstr>
      <vt:lpstr>'June 2021 Pre-Audit'!OSRRefD19_0x_7</vt:lpstr>
      <vt:lpstr>'Mar 2021'!OSRRefD19_0x_7</vt:lpstr>
      <vt:lpstr>'May 2021'!OSRRefD19_0x_7</vt:lpstr>
      <vt:lpstr>'Nov 2020'!OSRRefD19_0x_7</vt:lpstr>
      <vt:lpstr>'Nov 2021'!OSRRefD19_0x_7</vt:lpstr>
      <vt:lpstr>'Oct 2020'!OSRRefD19_0x_7</vt:lpstr>
      <vt:lpstr>'Oct 2021'!OSRRefD19_0x_7</vt:lpstr>
      <vt:lpstr>'Sep 2020'!OSRRefD19_0x_7</vt:lpstr>
      <vt:lpstr>'Sep 2021'!OSRRefD19_0x_7</vt:lpstr>
      <vt:lpstr>'Apr 2021'!OSRRefD19_0x_8</vt:lpstr>
      <vt:lpstr>'Aug 2020'!OSRRefD19_0x_8</vt:lpstr>
      <vt:lpstr>'Aug 2021'!OSRRefD19_0x_8</vt:lpstr>
      <vt:lpstr>'Dec 2020'!OSRRefD19_0x_8</vt:lpstr>
      <vt:lpstr>'Feb 2021'!OSRRefD19_0x_8</vt:lpstr>
      <vt:lpstr>'FY 21-22 Budget'!OSRRefD19_0x_8</vt:lpstr>
      <vt:lpstr>'FY20-21 BUDGET'!OSRRefD19_0x_8</vt:lpstr>
      <vt:lpstr>'Jan 2021'!OSRRefD19_0x_8</vt:lpstr>
      <vt:lpstr>'July 2020'!OSRRefD19_0x_8</vt:lpstr>
      <vt:lpstr>'July 2021'!OSRRefD19_0x_8</vt:lpstr>
      <vt:lpstr>'June 2021 Final'!OSRRefD19_0x_8</vt:lpstr>
      <vt:lpstr>'June 2021 Pre-Audit'!OSRRefD19_0x_8</vt:lpstr>
      <vt:lpstr>'Mar 2021'!OSRRefD19_0x_8</vt:lpstr>
      <vt:lpstr>'May 2021'!OSRRefD19_0x_8</vt:lpstr>
      <vt:lpstr>'Nov 2020'!OSRRefD19_0x_8</vt:lpstr>
      <vt:lpstr>'Nov 2021'!OSRRefD19_0x_8</vt:lpstr>
      <vt:lpstr>'Oct 2020'!OSRRefD19_0x_8</vt:lpstr>
      <vt:lpstr>'Oct 2021'!OSRRefD19_0x_8</vt:lpstr>
      <vt:lpstr>'Sep 2020'!OSRRefD19_0x_8</vt:lpstr>
      <vt:lpstr>'Sep 2021'!OSRRefD19_0x_8</vt:lpstr>
      <vt:lpstr>'Apr 2021'!OSRRefD19_0x_9</vt:lpstr>
      <vt:lpstr>'Aug 2020'!OSRRefD19_0x_9</vt:lpstr>
      <vt:lpstr>'Aug 2021'!OSRRefD19_0x_9</vt:lpstr>
      <vt:lpstr>'Dec 2020'!OSRRefD19_0x_9</vt:lpstr>
      <vt:lpstr>'Feb 2021'!OSRRefD19_0x_9</vt:lpstr>
      <vt:lpstr>'FY 21-22 Budget'!OSRRefD19_0x_9</vt:lpstr>
      <vt:lpstr>'FY20-21 BUDGET'!OSRRefD19_0x_9</vt:lpstr>
      <vt:lpstr>'Jan 2021'!OSRRefD19_0x_9</vt:lpstr>
      <vt:lpstr>'July 2020'!OSRRefD19_0x_9</vt:lpstr>
      <vt:lpstr>'July 2021'!OSRRefD19_0x_9</vt:lpstr>
      <vt:lpstr>'June 2021 Final'!OSRRefD19_0x_9</vt:lpstr>
      <vt:lpstr>'June 2021 Pre-Audit'!OSRRefD19_0x_9</vt:lpstr>
      <vt:lpstr>'Mar 2021'!OSRRefD19_0x_9</vt:lpstr>
      <vt:lpstr>'May 2021'!OSRRefD19_0x_9</vt:lpstr>
      <vt:lpstr>'Nov 2020'!OSRRefD19_0x_9</vt:lpstr>
      <vt:lpstr>'Nov 2021'!OSRRefD19_0x_9</vt:lpstr>
      <vt:lpstr>'Oct 2020'!OSRRefD19_0x_9</vt:lpstr>
      <vt:lpstr>'Oct 2021'!OSRRefD19_0x_9</vt:lpstr>
      <vt:lpstr>'Sep 2020'!OSRRefD19_0x_9</vt:lpstr>
      <vt:lpstr>'Sep 2021'!OSRRefD19_0x_9</vt:lpstr>
      <vt:lpstr>'Apr 2021'!OSRRefD29_0x</vt:lpstr>
      <vt:lpstr>'April 2019'!OSRRefD29_0x</vt:lpstr>
      <vt:lpstr>'Aug 2019'!OSRRefD29_0x</vt:lpstr>
      <vt:lpstr>'Aug 2020'!OSRRefD29_0x</vt:lpstr>
      <vt:lpstr>'Aug 2021'!OSRRefD29_0x</vt:lpstr>
      <vt:lpstr>'August 2018'!OSRRefD29_0x</vt:lpstr>
      <vt:lpstr>'Budget FY 2019-20'!OSRRefD29_0x</vt:lpstr>
      <vt:lpstr>'Dec 2019'!OSRRefD29_0x</vt:lpstr>
      <vt:lpstr>'Dec 2020'!OSRRefD29_0x</vt:lpstr>
      <vt:lpstr>'December 2018'!OSRRefD29_0x</vt:lpstr>
      <vt:lpstr>'Feb 2020'!OSRRefD29_0x</vt:lpstr>
      <vt:lpstr>'Feb 2021'!OSRRefD29_0x</vt:lpstr>
      <vt:lpstr>'February 2019'!OSRRefD29_0x</vt:lpstr>
      <vt:lpstr>'FY 2018-2019 Budget'!OSRRefD29_0x</vt:lpstr>
      <vt:lpstr>'FY 21-22 Budget'!OSRRefD29_0x</vt:lpstr>
      <vt:lpstr>'FY20-21 BUDGET'!OSRRefD29_0x</vt:lpstr>
      <vt:lpstr>'Jan 2020'!OSRRefD29_0x</vt:lpstr>
      <vt:lpstr>'Jan 2021'!OSRRefD29_0x</vt:lpstr>
      <vt:lpstr>'January 2019'!OSRRefD29_0x</vt:lpstr>
      <vt:lpstr>'July 2018'!OSRRefD29_0x</vt:lpstr>
      <vt:lpstr>'July 2019'!OSRRefD29_0x</vt:lpstr>
      <vt:lpstr>'July 2020'!OSRRefD29_0x</vt:lpstr>
      <vt:lpstr>'July 2021'!OSRRefD29_0x</vt:lpstr>
      <vt:lpstr>'June 2020 Pre-Audit'!OSRRefD29_0x</vt:lpstr>
      <vt:lpstr>'June 2021 Final'!OSRRefD29_0x</vt:lpstr>
      <vt:lpstr>'June 2021 Pre-Audit'!OSRRefD29_0x</vt:lpstr>
      <vt:lpstr>'Mar 2020'!OSRRefD29_0x</vt:lpstr>
      <vt:lpstr>'Mar 2021'!OSRRefD29_0x</vt:lpstr>
      <vt:lpstr>'March 2019'!OSRRefD29_0x</vt:lpstr>
      <vt:lpstr>'May 2020'!OSRRefD29_0x</vt:lpstr>
      <vt:lpstr>'May 2021'!OSRRefD29_0x</vt:lpstr>
      <vt:lpstr>'Nov 2019'!OSRRefD29_0x</vt:lpstr>
      <vt:lpstr>'Nov 2020'!OSRRefD29_0x</vt:lpstr>
      <vt:lpstr>'Nov 2021'!OSRRefD29_0x</vt:lpstr>
      <vt:lpstr>'November 2018'!OSRRefD29_0x</vt:lpstr>
      <vt:lpstr>'Oct 2019'!OSRRefD29_0x</vt:lpstr>
      <vt:lpstr>'Oct 2020'!OSRRefD29_0x</vt:lpstr>
      <vt:lpstr>'Oct 2021'!OSRRefD29_0x</vt:lpstr>
      <vt:lpstr>'October 2018'!OSRRefD29_0x</vt:lpstr>
      <vt:lpstr>'Sep 2020'!OSRRefD29_0x</vt:lpstr>
      <vt:lpstr>'Sep 2021'!OSRRefD29_0x</vt:lpstr>
      <vt:lpstr>'Sept 2019'!OSRRefD29_0x</vt:lpstr>
      <vt:lpstr>'September 2018'!OSRRefD29_0x</vt:lpstr>
      <vt:lpstr>'Apr 2021'!OSRRefD30_0x</vt:lpstr>
      <vt:lpstr>'April 2019'!OSRRefD30_0x</vt:lpstr>
      <vt:lpstr>'Aug 2019'!OSRRefD30_0x</vt:lpstr>
      <vt:lpstr>'Aug 2020'!OSRRefD30_0x</vt:lpstr>
      <vt:lpstr>'Aug 2021'!OSRRefD30_0x</vt:lpstr>
      <vt:lpstr>'August 2018'!OSRRefD30_0x</vt:lpstr>
      <vt:lpstr>'Budget FY 2019-20'!OSRRefD30_0x</vt:lpstr>
      <vt:lpstr>'Dec 2019'!OSRRefD30_0x</vt:lpstr>
      <vt:lpstr>'Dec 2020'!OSRRefD30_0x</vt:lpstr>
      <vt:lpstr>'December 2018'!OSRRefD30_0x</vt:lpstr>
      <vt:lpstr>'Feb 2020'!OSRRefD30_0x</vt:lpstr>
      <vt:lpstr>'Feb 2021'!OSRRefD30_0x</vt:lpstr>
      <vt:lpstr>'February 2019'!OSRRefD30_0x</vt:lpstr>
      <vt:lpstr>'FY 2018-2019 Budget'!OSRRefD30_0x</vt:lpstr>
      <vt:lpstr>'FY 21-22 Budget'!OSRRefD30_0x</vt:lpstr>
      <vt:lpstr>'FY20-21 BUDGET'!OSRRefD30_0x</vt:lpstr>
      <vt:lpstr>'Jan 2020'!OSRRefD30_0x</vt:lpstr>
      <vt:lpstr>'Jan 2021'!OSRRefD30_0x</vt:lpstr>
      <vt:lpstr>'January 2019'!OSRRefD30_0x</vt:lpstr>
      <vt:lpstr>'July 2018'!OSRRefD30_0x</vt:lpstr>
      <vt:lpstr>'July 2019'!OSRRefD30_0x</vt:lpstr>
      <vt:lpstr>'July 2020'!OSRRefD30_0x</vt:lpstr>
      <vt:lpstr>'July 2021'!OSRRefD30_0x</vt:lpstr>
      <vt:lpstr>'June 2020 Pre-Audit'!OSRRefD30_0x</vt:lpstr>
      <vt:lpstr>'June 2021 Final'!OSRRefD30_0x</vt:lpstr>
      <vt:lpstr>'June 2021 Pre-Audit'!OSRRefD30_0x</vt:lpstr>
      <vt:lpstr>'Mar 2020'!OSRRefD30_0x</vt:lpstr>
      <vt:lpstr>'Mar 2021'!OSRRefD30_0x</vt:lpstr>
      <vt:lpstr>'March 2019'!OSRRefD30_0x</vt:lpstr>
      <vt:lpstr>'May 2020'!OSRRefD30_0x</vt:lpstr>
      <vt:lpstr>'May 2021'!OSRRefD30_0x</vt:lpstr>
      <vt:lpstr>'Nov 2019'!OSRRefD30_0x</vt:lpstr>
      <vt:lpstr>'Nov 2020'!OSRRefD30_0x</vt:lpstr>
      <vt:lpstr>'Nov 2021'!OSRRefD30_0x</vt:lpstr>
      <vt:lpstr>'November 2018'!OSRRefD30_0x</vt:lpstr>
      <vt:lpstr>'Oct 2019'!OSRRefD30_0x</vt:lpstr>
      <vt:lpstr>'Oct 2020'!OSRRefD30_0x</vt:lpstr>
      <vt:lpstr>'Oct 2021'!OSRRefD30_0x</vt:lpstr>
      <vt:lpstr>'October 2018'!OSRRefD30_0x</vt:lpstr>
      <vt:lpstr>'Sep 2020'!OSRRefD30_0x</vt:lpstr>
      <vt:lpstr>'Sep 2021'!OSRRefD30_0x</vt:lpstr>
      <vt:lpstr>'Sept 2019'!OSRRefD30_0x</vt:lpstr>
      <vt:lpstr>'September 2018'!OSRRefD30_0x</vt:lpstr>
      <vt:lpstr>'Apr 2018'!Print_Area</vt:lpstr>
      <vt:lpstr>'Apr 2021'!Print_Area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 2020'!Print_Area</vt:lpstr>
      <vt:lpstr>'Aug 2021'!Print_Area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 2020'!Print_Area</vt:lpstr>
      <vt:lpstr>'December 2018'!Print_Area</vt:lpstr>
      <vt:lpstr>'Feb 2017'!Print_Area</vt:lpstr>
      <vt:lpstr>'Feb 2018'!Print_Area</vt:lpstr>
      <vt:lpstr>'Feb 2020'!Print_Area</vt:lpstr>
      <vt:lpstr>'Feb 2021'!Print_Area</vt:lpstr>
      <vt:lpstr>'February 2019'!Print_Area</vt:lpstr>
      <vt:lpstr>'FY 2017-18 Budget'!Print_Area</vt:lpstr>
      <vt:lpstr>'FY 2018-2019 Budget'!Print_Area</vt:lpstr>
      <vt:lpstr>'FY 21-22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 2021'!Print_Area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'July 2021'!Print_Area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'June 2021 Final'!Print_Area</vt:lpstr>
      <vt:lpstr>'June 2021 Pre-Audit'!Print_Area</vt:lpstr>
      <vt:lpstr>'Mar  2018'!Print_Area</vt:lpstr>
      <vt:lpstr>'Mar 2017'!Print_Area</vt:lpstr>
      <vt:lpstr>'Mar 2020'!Print_Area</vt:lpstr>
      <vt:lpstr>'Mar 2021'!Print_Area</vt:lpstr>
      <vt:lpstr>'March 2019'!Print_Area</vt:lpstr>
      <vt:lpstr>'May 2017'!Print_Area</vt:lpstr>
      <vt:lpstr>'May 2018'!Print_Area</vt:lpstr>
      <vt:lpstr>'May 2020'!Print_Area</vt:lpstr>
      <vt:lpstr>'May 2021'!Print_Area</vt:lpstr>
      <vt:lpstr>'Nov 2016'!Print_Area</vt:lpstr>
      <vt:lpstr>'Nov 2017'!Print_Area</vt:lpstr>
      <vt:lpstr>'Nov 2019'!Print_Area</vt:lpstr>
      <vt:lpstr>'Nov 2020'!Print_Area</vt:lpstr>
      <vt:lpstr>'Nov 2021'!Print_Area</vt:lpstr>
      <vt:lpstr>'November 2018'!Print_Area</vt:lpstr>
      <vt:lpstr>'Oct 2016'!Print_Area</vt:lpstr>
      <vt:lpstr>'Oct 2017'!Print_Area</vt:lpstr>
      <vt:lpstr>'Oct 2019'!Print_Area</vt:lpstr>
      <vt:lpstr>'Oct 2020'!Print_Area</vt:lpstr>
      <vt:lpstr>'Oct 2021'!Print_Area</vt:lpstr>
      <vt:lpstr>'October 2018'!Print_Area</vt:lpstr>
      <vt:lpstr>'Sep 2020'!Print_Area</vt:lpstr>
      <vt:lpstr>'Sep 2021'!Print_Area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2021-12-13T19:09:24Z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