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7413433\AppData\Local\Microsoft\Windows\INetCache\Content.Outlook\CSL8O3Y5\"/>
    </mc:Choice>
  </mc:AlternateContent>
  <bookViews>
    <workbookView xWindow="7110" yWindow="435" windowWidth="30495" windowHeight="19755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Nov 2020" sheetId="239" r:id="rId47"/>
    <sheet name="Oct 2020" sheetId="238" state="hidden" r:id="rId48"/>
    <sheet name="Sep 2020" sheetId="237" state="hidden" r:id="rId49"/>
    <sheet name="Aug 2020" sheetId="236" state="hidden" r:id="rId50"/>
    <sheet name="July 2020" sheetId="235" state="hidden" r:id="rId51"/>
    <sheet name="FY20-21 BUDGET" sheetId="234" state="hidden" r:id="rId52"/>
    <sheet name="June 2020 Pre-Audit" sheetId="232" state="hidden" r:id="rId53"/>
    <sheet name="May 2020" sheetId="231" state="hidden" r:id="rId54"/>
    <sheet name="Mar 2020" sheetId="230" state="hidden" r:id="rId55"/>
    <sheet name="Feb 2020" sheetId="229" state="hidden" r:id="rId56"/>
    <sheet name="February 2019" sheetId="218" state="hidden" r:id="rId57"/>
    <sheet name="Jan 2020" sheetId="228" state="hidden" r:id="rId58"/>
    <sheet name="Dec 2019" sheetId="227" state="hidden" r:id="rId59"/>
  </sheets>
  <definedNames>
    <definedName name="OSRRefD19_0x_1" localSheetId="49">'Aug 2020'!$E$20:$E$28</definedName>
    <definedName name="OSRRefD19_0x_1" localSheetId="51">'FY20-21 BUDGET'!$E$20:$E$28</definedName>
    <definedName name="OSRRefD19_0x_1" localSheetId="50">'July 2020'!$E$20:$E$28</definedName>
    <definedName name="OSRRefD19_0x_1" localSheetId="46">'Nov 2020'!$E$20:$E$28</definedName>
    <definedName name="OSRRefD19_0x_1" localSheetId="47">'Oct 2020'!$E$20:$E$28</definedName>
    <definedName name="OSRRefD19_0x_1" localSheetId="48">'Sep 2020'!$E$20:$E$28</definedName>
    <definedName name="OSRRefD19_0x_10" localSheetId="49">'Aug 2020'!$N$20:$N$28</definedName>
    <definedName name="OSRRefD19_0x_10" localSheetId="51">'FY20-21 BUDGET'!$N$20:$N$28</definedName>
    <definedName name="OSRRefD19_0x_10" localSheetId="50">'July 2020'!$N$20:$N$28</definedName>
    <definedName name="OSRRefD19_0x_10" localSheetId="46">'Nov 2020'!$N$20:$N$28</definedName>
    <definedName name="OSRRefD19_0x_10" localSheetId="47">'Oct 2020'!$N$20:$N$28</definedName>
    <definedName name="OSRRefD19_0x_10" localSheetId="48">'Sep 2020'!$N$20:$N$28</definedName>
    <definedName name="OSRRefD19_0x_11" localSheetId="49">'Aug 2020'!$O$20:$O$28</definedName>
    <definedName name="OSRRefD19_0x_11" localSheetId="51">'FY20-21 BUDGET'!$O$20:$O$28</definedName>
    <definedName name="OSRRefD19_0x_11" localSheetId="50">'July 2020'!$O$20:$O$28</definedName>
    <definedName name="OSRRefD19_0x_11" localSheetId="46">'Nov 2020'!$O$20:$O$28</definedName>
    <definedName name="OSRRefD19_0x_11" localSheetId="47">'Oct 2020'!$O$20:$O$28</definedName>
    <definedName name="OSRRefD19_0x_11" localSheetId="48">'Sep 2020'!$O$20:$O$28</definedName>
    <definedName name="OSRRefD19_0x_2" localSheetId="49">'Aug 2020'!$F$20:$F$28</definedName>
    <definedName name="OSRRefD19_0x_2" localSheetId="51">'FY20-21 BUDGET'!$F$20:$F$28</definedName>
    <definedName name="OSRRefD19_0x_2" localSheetId="50">'July 2020'!$F$20:$F$28</definedName>
    <definedName name="OSRRefD19_0x_2" localSheetId="46">'Nov 2020'!$F$20:$F$28</definedName>
    <definedName name="OSRRefD19_0x_2" localSheetId="47">'Oct 2020'!$F$20:$F$28</definedName>
    <definedName name="OSRRefD19_0x_2" localSheetId="48">'Sep 2020'!$F$20:$F$28</definedName>
    <definedName name="OSRRefD19_0x_3" localSheetId="49">'Aug 2020'!$G$20:$G$28</definedName>
    <definedName name="OSRRefD19_0x_3" localSheetId="51">'FY20-21 BUDGET'!$G$20:$G$28</definedName>
    <definedName name="OSRRefD19_0x_3" localSheetId="50">'July 2020'!$G$20:$G$28</definedName>
    <definedName name="OSRRefD19_0x_3" localSheetId="46">'Nov 2020'!$G$20:$G$28</definedName>
    <definedName name="OSRRefD19_0x_3" localSheetId="47">'Oct 2020'!$G$20:$G$28</definedName>
    <definedName name="OSRRefD19_0x_3" localSheetId="48">'Sep 2020'!$G$20:$G$28</definedName>
    <definedName name="OSRRefD19_0x_4" localSheetId="49">'Aug 2020'!$H$20:$H$28</definedName>
    <definedName name="OSRRefD19_0x_4" localSheetId="51">'FY20-21 BUDGET'!$H$20:$H$28</definedName>
    <definedName name="OSRRefD19_0x_4" localSheetId="50">'July 2020'!$H$20:$H$28</definedName>
    <definedName name="OSRRefD19_0x_4" localSheetId="46">'Nov 2020'!$H$20:$H$28</definedName>
    <definedName name="OSRRefD19_0x_4" localSheetId="47">'Oct 2020'!$H$20:$H$28</definedName>
    <definedName name="OSRRefD19_0x_4" localSheetId="48">'Sep 2020'!$H$20:$H$28</definedName>
    <definedName name="OSRRefD19_0x_5" localSheetId="49">'Aug 2020'!$I$20:$I$28</definedName>
    <definedName name="OSRRefD19_0x_5" localSheetId="51">'FY20-21 BUDGET'!$I$20:$I$28</definedName>
    <definedName name="OSRRefD19_0x_5" localSheetId="50">'July 2020'!$I$20:$I$28</definedName>
    <definedName name="OSRRefD19_0x_5" localSheetId="46">'Nov 2020'!$I$20:$I$28</definedName>
    <definedName name="OSRRefD19_0x_5" localSheetId="47">'Oct 2020'!$I$20:$I$28</definedName>
    <definedName name="OSRRefD19_0x_5" localSheetId="48">'Sep 2020'!$I$20:$I$28</definedName>
    <definedName name="OSRRefD19_0x_6" localSheetId="49">'Aug 2020'!$J$20:$J$28</definedName>
    <definedName name="OSRRefD19_0x_6" localSheetId="51">'FY20-21 BUDGET'!$J$20:$J$28</definedName>
    <definedName name="OSRRefD19_0x_6" localSheetId="50">'July 2020'!$J$20:$J$28</definedName>
    <definedName name="OSRRefD19_0x_6" localSheetId="46">'Nov 2020'!$J$20:$J$28</definedName>
    <definedName name="OSRRefD19_0x_6" localSheetId="47">'Oct 2020'!$J$20:$J$28</definedName>
    <definedName name="OSRRefD19_0x_6" localSheetId="48">'Sep 2020'!$J$20:$J$28</definedName>
    <definedName name="OSRRefD19_0x_7" localSheetId="49">'Aug 2020'!$K$20:$K$28</definedName>
    <definedName name="OSRRefD19_0x_7" localSheetId="51">'FY20-21 BUDGET'!$K$20:$K$28</definedName>
    <definedName name="OSRRefD19_0x_7" localSheetId="50">'July 2020'!$K$20:$K$28</definedName>
    <definedName name="OSRRefD19_0x_7" localSheetId="46">'Nov 2020'!$K$20:$K$28</definedName>
    <definedName name="OSRRefD19_0x_7" localSheetId="47">'Oct 2020'!$K$20:$K$28</definedName>
    <definedName name="OSRRefD19_0x_7" localSheetId="48">'Sep 2020'!$K$20:$K$28</definedName>
    <definedName name="OSRRefD19_0x_8" localSheetId="49">'Aug 2020'!$L$20:$L$28</definedName>
    <definedName name="OSRRefD19_0x_8" localSheetId="51">'FY20-21 BUDGET'!$L$20:$L$28</definedName>
    <definedName name="OSRRefD19_0x_8" localSheetId="50">'July 2020'!$L$20:$L$28</definedName>
    <definedName name="OSRRefD19_0x_8" localSheetId="46">'Nov 2020'!$L$20:$L$28</definedName>
    <definedName name="OSRRefD19_0x_8" localSheetId="47">'Oct 2020'!$L$20:$L$28</definedName>
    <definedName name="OSRRefD19_0x_8" localSheetId="48">'Sep 2020'!$L$20:$L$28</definedName>
    <definedName name="OSRRefD19_0x_9" localSheetId="49">'Aug 2020'!$M$20:$M$28</definedName>
    <definedName name="OSRRefD19_0x_9" localSheetId="51">'FY20-21 BUDGET'!$M$20:$M$28</definedName>
    <definedName name="OSRRefD19_0x_9" localSheetId="50">'July 2020'!$M$20:$M$28</definedName>
    <definedName name="OSRRefD19_0x_9" localSheetId="46">'Nov 2020'!$M$20:$M$28</definedName>
    <definedName name="OSRRefD19_0x_9" localSheetId="47">'Oct 2020'!$M$20:$M$28</definedName>
    <definedName name="OSRRefD19_0x_9" localSheetId="48">'Sep 2020'!$M$20:$M$28</definedName>
    <definedName name="OSRRefD29_0x" localSheetId="39">'April 2019'!$D$25:$O$25</definedName>
    <definedName name="OSRRefD29_0x" localSheetId="42">'Aug 2019'!$D$25:$O$25</definedName>
    <definedName name="OSRRefD29_0x" localSheetId="49">'Aug 2020'!$D$25:$N$25</definedName>
    <definedName name="OSRRefD29_0x" localSheetId="32">'August 2018'!$D$25:$O$25</definedName>
    <definedName name="OSRRefD29_0x" localSheetId="40">'Budget FY 2019-20'!$D$25:$O$25</definedName>
    <definedName name="OSRRefD29_0x" localSheetId="58">'Dec 2019'!$D$25:$O$25</definedName>
    <definedName name="OSRRefD29_0x" localSheetId="36">'December 2018'!$D$25:$O$25</definedName>
    <definedName name="OSRRefD29_0x" localSheetId="55">'Feb 2020'!$D$25:$O$25</definedName>
    <definedName name="OSRRefD29_0x" localSheetId="56">'February 2019'!$D$25:$O$25</definedName>
    <definedName name="OSRRefD29_0x" localSheetId="30">'FY 2018-2019 Budget'!$D$25:$O$25</definedName>
    <definedName name="OSRRefD29_0x" localSheetId="51">'FY20-21 BUDGET'!$D$25:$N$25</definedName>
    <definedName name="OSRRefD29_0x" localSheetId="57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50">'July 2020'!$D$25:$N$25</definedName>
    <definedName name="OSRRefD29_0x" localSheetId="52">'June 2020 Pre-Audit'!$D$25:$N$25</definedName>
    <definedName name="OSRRefD29_0x" localSheetId="54">'Mar 2020'!$D$25:$N$25</definedName>
    <definedName name="OSRRefD29_0x" localSheetId="38">'March 2019'!$D$25:$O$25</definedName>
    <definedName name="OSRRefD29_0x" localSheetId="53">'May 2020'!$D$25:$N$25</definedName>
    <definedName name="OSRRefD29_0x" localSheetId="45">'Nov 2019'!$D$25:$O$25</definedName>
    <definedName name="OSRRefD29_0x" localSheetId="46">'Nov 2020'!$D$25:$N$25</definedName>
    <definedName name="OSRRefD29_0x" localSheetId="35">'November 2018'!$D$25:$O$25</definedName>
    <definedName name="OSRRefD29_0x" localSheetId="44">'Oct 2019'!$D$25:$O$25</definedName>
    <definedName name="OSRRefD29_0x" localSheetId="47">'Oct 2020'!$D$25:$N$25</definedName>
    <definedName name="OSRRefD29_0x" localSheetId="34">'October 2018'!$D$25:$O$25</definedName>
    <definedName name="OSRRefD29_0x" localSheetId="48">'Sep 2020'!$D$25:$N$25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49">'Aug 2020'!$D$26:$N$26</definedName>
    <definedName name="OSRRefD30_0x" localSheetId="32">'August 2018'!$D$26:$O$26</definedName>
    <definedName name="OSRRefD30_0x" localSheetId="40">'Budget FY 2019-20'!$D$26:$O$26</definedName>
    <definedName name="OSRRefD30_0x" localSheetId="58">'Dec 2019'!$D$26:$O$26</definedName>
    <definedName name="OSRRefD30_0x" localSheetId="36">'December 2018'!$D$26:$O$26</definedName>
    <definedName name="OSRRefD30_0x" localSheetId="55">'Feb 2020'!$D$26:$O$26</definedName>
    <definedName name="OSRRefD30_0x" localSheetId="56">'February 2019'!$D$26:$O$26</definedName>
    <definedName name="OSRRefD30_0x" localSheetId="30">'FY 2018-2019 Budget'!$D$26:$O$26</definedName>
    <definedName name="OSRRefD30_0x" localSheetId="51">'FY20-21 BUDGET'!$D$26:$N$26</definedName>
    <definedName name="OSRRefD30_0x" localSheetId="57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50">'July 2020'!$D$26:$N$26</definedName>
    <definedName name="OSRRefD30_0x" localSheetId="52">'June 2020 Pre-Audit'!$D$26:$N$26</definedName>
    <definedName name="OSRRefD30_0x" localSheetId="54">'Mar 2020'!$D$26:$N$26</definedName>
    <definedName name="OSRRefD30_0x" localSheetId="38">'March 2019'!$D$26:$O$26</definedName>
    <definedName name="OSRRefD30_0x" localSheetId="53">'May 2020'!$D$26:$N$26</definedName>
    <definedName name="OSRRefD30_0x" localSheetId="45">'Nov 2019'!$D$26:$O$26</definedName>
    <definedName name="OSRRefD30_0x" localSheetId="46">'Nov 2020'!$D$26:$N$26</definedName>
    <definedName name="OSRRefD30_0x" localSheetId="35">'November 2018'!$D$26:$O$26</definedName>
    <definedName name="OSRRefD30_0x" localSheetId="44">'Oct 2019'!$D$26:$O$26</definedName>
    <definedName name="OSRRefD30_0x" localSheetId="47">'Oct 2020'!$D$26:$N$26</definedName>
    <definedName name="OSRRefD30_0x" localSheetId="34">'October 2018'!$D$26:$O$26</definedName>
    <definedName name="OSRRefD30_0x" localSheetId="48">'Sep 2020'!$D$26:$N$26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49">'Aug 2020'!$A$1:$N$64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58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55">'Feb 2020'!$A$1:$N$64</definedName>
    <definedName name="_xlnm.Print_Area" localSheetId="56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51">'FY20-21 BUDGET'!$A$1:$N$64</definedName>
    <definedName name="_xlnm.Print_Area" localSheetId="9">'Jan 2017'!$A$1:$N$64</definedName>
    <definedName name="_xlnm.Print_Area" localSheetId="23">'Jan 2018'!$A$1:$N$64</definedName>
    <definedName name="_xlnm.Print_Area" localSheetId="57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50">'July 2020'!$A$1:$N$64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52">'June 2020 Pre-Audit'!$A$1:$N$64</definedName>
    <definedName name="_xlnm.Print_Area" localSheetId="25">'Mar  2018'!$A$1:$N$64</definedName>
    <definedName name="_xlnm.Print_Area" localSheetId="11">'Mar 2017'!$A$1:$N$64</definedName>
    <definedName name="_xlnm.Print_Area" localSheetId="54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53">'May 2020'!$A$1:$N$64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46">'Nov 2020'!$A$1:$N$64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47">'Oct 2020'!$A$1:$N$64</definedName>
    <definedName name="_xlnm.Print_Area" localSheetId="34">'October 2018'!$A$1:$N$64</definedName>
    <definedName name="_xlnm.Print_Area" localSheetId="48">'Sep 2020'!$A$1:$N$64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239" l="1"/>
  <c r="F63" i="239"/>
  <c r="F61" i="239"/>
  <c r="D69" i="239" l="1"/>
  <c r="E69" i="239"/>
  <c r="F69" i="239"/>
  <c r="G69" i="239" s="1"/>
  <c r="H69" i="239" s="1"/>
  <c r="I69" i="239" s="1"/>
  <c r="J69" i="239" s="1"/>
  <c r="K69" i="239" s="1"/>
  <c r="L69" i="239" s="1"/>
  <c r="M69" i="239" s="1"/>
  <c r="C69" i="239"/>
  <c r="B69" i="239"/>
  <c r="F74" i="239" l="1"/>
  <c r="N73" i="239" l="1"/>
  <c r="C68" i="239"/>
  <c r="D68" i="239" s="1"/>
  <c r="E68" i="239" s="1"/>
  <c r="F68" i="239" s="1"/>
  <c r="G68" i="239" s="1"/>
  <c r="H68" i="239" s="1"/>
  <c r="I68" i="239" s="1"/>
  <c r="J68" i="239" s="1"/>
  <c r="K68" i="239" s="1"/>
  <c r="L68" i="239" s="1"/>
  <c r="M68" i="239" s="1"/>
  <c r="B68" i="239"/>
  <c r="M58" i="239"/>
  <c r="L58" i="239"/>
  <c r="K58" i="239"/>
  <c r="J58" i="239"/>
  <c r="J61" i="239" s="1"/>
  <c r="I58" i="239"/>
  <c r="I61" i="239" s="1"/>
  <c r="H58" i="239"/>
  <c r="H61" i="239" s="1"/>
  <c r="G58" i="239"/>
  <c r="G61" i="239" s="1"/>
  <c r="F58" i="239"/>
  <c r="E58" i="239"/>
  <c r="D58" i="239"/>
  <c r="C58" i="239"/>
  <c r="B58" i="239"/>
  <c r="N57" i="239"/>
  <c r="N56" i="239"/>
  <c r="N55" i="239"/>
  <c r="N54" i="239"/>
  <c r="N53" i="239"/>
  <c r="N58" i="239" s="1"/>
  <c r="N46" i="239"/>
  <c r="M46" i="239"/>
  <c r="L46" i="239"/>
  <c r="K46" i="239"/>
  <c r="J46" i="239"/>
  <c r="I46" i="239"/>
  <c r="H46" i="239"/>
  <c r="G46" i="239"/>
  <c r="F46" i="239"/>
  <c r="E46" i="239"/>
  <c r="D46" i="239"/>
  <c r="C46" i="239"/>
  <c r="B46" i="239"/>
  <c r="N45" i="239"/>
  <c r="N44" i="239"/>
  <c r="G42" i="239"/>
  <c r="N41" i="239"/>
  <c r="N40" i="239"/>
  <c r="N39" i="239"/>
  <c r="J38" i="239"/>
  <c r="J42" i="239" s="1"/>
  <c r="I38" i="239"/>
  <c r="I42" i="239" s="1"/>
  <c r="G38" i="239"/>
  <c r="N37" i="239"/>
  <c r="M34" i="239"/>
  <c r="M38" i="239" s="1"/>
  <c r="M42" i="239" s="1"/>
  <c r="M48" i="239" s="1"/>
  <c r="L34" i="239"/>
  <c r="L38" i="239" s="1"/>
  <c r="L42" i="239" s="1"/>
  <c r="K34" i="239"/>
  <c r="K38" i="239" s="1"/>
  <c r="K42" i="239" s="1"/>
  <c r="J34" i="239"/>
  <c r="I34" i="239"/>
  <c r="H34" i="239"/>
  <c r="H38" i="239" s="1"/>
  <c r="H42" i="239" s="1"/>
  <c r="G34" i="239"/>
  <c r="F34" i="239"/>
  <c r="F38" i="239" s="1"/>
  <c r="F42" i="239" s="1"/>
  <c r="E34" i="239"/>
  <c r="E38" i="239" s="1"/>
  <c r="E42" i="239" s="1"/>
  <c r="E48" i="239" s="1"/>
  <c r="E61" i="239" s="1"/>
  <c r="D34" i="239"/>
  <c r="D38" i="239" s="1"/>
  <c r="D42" i="239" s="1"/>
  <c r="D48" i="239" s="1"/>
  <c r="D61" i="239" s="1"/>
  <c r="C34" i="239"/>
  <c r="C38" i="239" s="1"/>
  <c r="C42" i="239" s="1"/>
  <c r="C48" i="239" s="1"/>
  <c r="B34" i="239"/>
  <c r="B38" i="239" s="1"/>
  <c r="N33" i="239"/>
  <c r="N32" i="239"/>
  <c r="N31" i="239"/>
  <c r="N34" i="239" s="1"/>
  <c r="N30" i="239"/>
  <c r="E27" i="239"/>
  <c r="E28" i="239" s="1"/>
  <c r="M26" i="239"/>
  <c r="L26" i="239"/>
  <c r="K26" i="239"/>
  <c r="J26" i="239"/>
  <c r="I26" i="239"/>
  <c r="H26" i="239"/>
  <c r="G26" i="239"/>
  <c r="F26" i="239"/>
  <c r="F27" i="239" s="1"/>
  <c r="F28" i="239" s="1"/>
  <c r="E26" i="239"/>
  <c r="D26" i="239"/>
  <c r="C26" i="239"/>
  <c r="B26" i="239"/>
  <c r="N26" i="239" s="1"/>
  <c r="M25" i="239"/>
  <c r="L25" i="239"/>
  <c r="K25" i="239"/>
  <c r="J25" i="239"/>
  <c r="I25" i="239"/>
  <c r="H25" i="239"/>
  <c r="G25" i="239"/>
  <c r="G27" i="239" s="1"/>
  <c r="G28" i="239" s="1"/>
  <c r="F25" i="239"/>
  <c r="E25" i="239"/>
  <c r="D25" i="239"/>
  <c r="C25" i="239"/>
  <c r="B25" i="239"/>
  <c r="N25" i="239" s="1"/>
  <c r="M24" i="239"/>
  <c r="L24" i="239"/>
  <c r="K24" i="239"/>
  <c r="J24" i="239"/>
  <c r="I24" i="239"/>
  <c r="H24" i="239"/>
  <c r="H27" i="239" s="1"/>
  <c r="H28" i="239" s="1"/>
  <c r="G24" i="239"/>
  <c r="F24" i="239"/>
  <c r="E24" i="239"/>
  <c r="D24" i="239"/>
  <c r="C24" i="239"/>
  <c r="B24" i="239"/>
  <c r="N24" i="239" s="1"/>
  <c r="M23" i="239"/>
  <c r="M27" i="239" s="1"/>
  <c r="M28" i="239" s="1"/>
  <c r="L23" i="239"/>
  <c r="L27" i="239" s="1"/>
  <c r="L28" i="239" s="1"/>
  <c r="K23" i="239"/>
  <c r="K27" i="239" s="1"/>
  <c r="K28" i="239" s="1"/>
  <c r="J23" i="239"/>
  <c r="J27" i="239" s="1"/>
  <c r="J28" i="239" s="1"/>
  <c r="I23" i="239"/>
  <c r="N23" i="239" s="1"/>
  <c r="H23" i="239"/>
  <c r="G23" i="239"/>
  <c r="F23" i="239"/>
  <c r="E23" i="239"/>
  <c r="D23" i="239"/>
  <c r="D27" i="239" s="1"/>
  <c r="D28" i="239" s="1"/>
  <c r="C23" i="239"/>
  <c r="C27" i="239" s="1"/>
  <c r="C28" i="239" s="1"/>
  <c r="B23" i="239"/>
  <c r="B27" i="239" s="1"/>
  <c r="B28" i="239" s="1"/>
  <c r="M20" i="239"/>
  <c r="L20" i="239"/>
  <c r="K20" i="239"/>
  <c r="J20" i="239"/>
  <c r="J48" i="239" s="1"/>
  <c r="I20" i="239"/>
  <c r="I48" i="239" s="1"/>
  <c r="H20" i="239"/>
  <c r="H48" i="239" s="1"/>
  <c r="G20" i="239"/>
  <c r="G48" i="239" s="1"/>
  <c r="F20" i="239"/>
  <c r="F48" i="239" s="1"/>
  <c r="E20" i="239"/>
  <c r="D20" i="239"/>
  <c r="C20" i="239"/>
  <c r="B20" i="239"/>
  <c r="N19" i="239"/>
  <c r="N17" i="239"/>
  <c r="N16" i="239"/>
  <c r="N20" i="239" s="1"/>
  <c r="J13" i="239"/>
  <c r="J50" i="239" s="1"/>
  <c r="C13" i="239"/>
  <c r="B13" i="239"/>
  <c r="N11" i="239"/>
  <c r="M9" i="239"/>
  <c r="M13" i="239" s="1"/>
  <c r="L9" i="239"/>
  <c r="L13" i="239" s="1"/>
  <c r="K9" i="239"/>
  <c r="K13" i="239" s="1"/>
  <c r="J9" i="239"/>
  <c r="I9" i="239"/>
  <c r="I13" i="239" s="1"/>
  <c r="H9" i="239"/>
  <c r="H13" i="239" s="1"/>
  <c r="G9" i="239"/>
  <c r="G13" i="239" s="1"/>
  <c r="F9" i="239"/>
  <c r="F13" i="239" s="1"/>
  <c r="E9" i="239"/>
  <c r="E13" i="239" s="1"/>
  <c r="D9" i="239"/>
  <c r="D13" i="239" s="1"/>
  <c r="C9" i="239"/>
  <c r="B9" i="239"/>
  <c r="N8" i="239"/>
  <c r="N7" i="239"/>
  <c r="N6" i="239"/>
  <c r="N5" i="239"/>
  <c r="N9" i="239" s="1"/>
  <c r="N13" i="239" s="1"/>
  <c r="N4" i="239"/>
  <c r="M62" i="239" l="1"/>
  <c r="M72" i="239" s="1"/>
  <c r="M50" i="239"/>
  <c r="N42" i="239"/>
  <c r="B62" i="239"/>
  <c r="D50" i="239"/>
  <c r="D62" i="239"/>
  <c r="D72" i="239" s="1"/>
  <c r="E50" i="239"/>
  <c r="E62" i="239"/>
  <c r="E72" i="239" s="1"/>
  <c r="M61" i="239"/>
  <c r="B61" i="239"/>
  <c r="I50" i="239"/>
  <c r="I62" i="239"/>
  <c r="I72" i="239" s="1"/>
  <c r="F50" i="239"/>
  <c r="F72" i="239"/>
  <c r="K48" i="239"/>
  <c r="K50" i="239" s="1"/>
  <c r="L48" i="239"/>
  <c r="L50" i="239" s="1"/>
  <c r="C61" i="239"/>
  <c r="C62" i="239" s="1"/>
  <c r="C72" i="239" s="1"/>
  <c r="B42" i="239"/>
  <c r="B48" i="239" s="1"/>
  <c r="N38" i="239"/>
  <c r="N27" i="239"/>
  <c r="N28" i="239" s="1"/>
  <c r="N48" i="239"/>
  <c r="N61" i="239" s="1"/>
  <c r="N62" i="239" s="1"/>
  <c r="G50" i="239"/>
  <c r="G62" i="239"/>
  <c r="G72" i="239" s="1"/>
  <c r="H50" i="239"/>
  <c r="H62" i="239"/>
  <c r="H72" i="239" s="1"/>
  <c r="B50" i="239"/>
  <c r="C50" i="239"/>
  <c r="J62" i="239"/>
  <c r="J72" i="239" s="1"/>
  <c r="I27" i="239"/>
  <c r="I28" i="239" s="1"/>
  <c r="N50" i="239" l="1"/>
  <c r="B72" i="239"/>
  <c r="B63" i="239"/>
  <c r="L61" i="239"/>
  <c r="L62" i="239" s="1"/>
  <c r="L72" i="239" s="1"/>
  <c r="K61" i="239"/>
  <c r="K62" i="239" s="1"/>
  <c r="K72" i="239" s="1"/>
  <c r="B73" i="239" l="1"/>
  <c r="B64" i="239"/>
  <c r="B74" i="239" s="1"/>
  <c r="C63" i="239"/>
  <c r="C64" i="239" l="1"/>
  <c r="C74" i="239" s="1"/>
  <c r="C73" i="239"/>
  <c r="D63" i="239"/>
  <c r="E63" i="239" l="1"/>
  <c r="D73" i="239"/>
  <c r="D64" i="239"/>
  <c r="D74" i="239" s="1"/>
  <c r="E73" i="239" l="1"/>
  <c r="E64" i="239"/>
  <c r="E74" i="239" s="1"/>
  <c r="G63" i="239" l="1"/>
  <c r="F73" i="239"/>
  <c r="F64" i="239"/>
  <c r="H63" i="239" l="1"/>
  <c r="G73" i="239"/>
  <c r="G64" i="239"/>
  <c r="G74" i="239" s="1"/>
  <c r="N73" i="238"/>
  <c r="B68" i="238"/>
  <c r="C68" i="238" s="1"/>
  <c r="D68" i="238" s="1"/>
  <c r="E68" i="238" s="1"/>
  <c r="F68" i="238" s="1"/>
  <c r="G68" i="238" s="1"/>
  <c r="H68" i="238" s="1"/>
  <c r="I68" i="238" s="1"/>
  <c r="J68" i="238" s="1"/>
  <c r="K68" i="238" s="1"/>
  <c r="L68" i="238" s="1"/>
  <c r="M68" i="238" s="1"/>
  <c r="M58" i="238"/>
  <c r="L58" i="238"/>
  <c r="K58" i="238"/>
  <c r="J58" i="238"/>
  <c r="I58" i="238"/>
  <c r="H58" i="238"/>
  <c r="G58" i="238"/>
  <c r="F58" i="238"/>
  <c r="E58" i="238"/>
  <c r="D58" i="238"/>
  <c r="C58" i="238"/>
  <c r="B58" i="238"/>
  <c r="N57" i="238"/>
  <c r="N56" i="238"/>
  <c r="N55" i="238"/>
  <c r="N54" i="238"/>
  <c r="N53" i="238"/>
  <c r="M46" i="238"/>
  <c r="L46" i="238"/>
  <c r="K46" i="238"/>
  <c r="J46" i="238"/>
  <c r="I46" i="238"/>
  <c r="H46" i="238"/>
  <c r="G46" i="238"/>
  <c r="F46" i="238"/>
  <c r="E46" i="238"/>
  <c r="D46" i="238"/>
  <c r="C46" i="238"/>
  <c r="B46" i="238"/>
  <c r="N45" i="238"/>
  <c r="N44" i="238"/>
  <c r="N41" i="238"/>
  <c r="N40" i="238"/>
  <c r="N39" i="238"/>
  <c r="N37" i="238"/>
  <c r="M34" i="238"/>
  <c r="M38" i="238" s="1"/>
  <c r="M42" i="238" s="1"/>
  <c r="L34" i="238"/>
  <c r="L38" i="238" s="1"/>
  <c r="L42" i="238" s="1"/>
  <c r="K34" i="238"/>
  <c r="K38" i="238" s="1"/>
  <c r="K42" i="238" s="1"/>
  <c r="J34" i="238"/>
  <c r="J38" i="238" s="1"/>
  <c r="J42" i="238" s="1"/>
  <c r="I34" i="238"/>
  <c r="I38" i="238" s="1"/>
  <c r="I42" i="238" s="1"/>
  <c r="H34" i="238"/>
  <c r="H38" i="238" s="1"/>
  <c r="H42" i="238" s="1"/>
  <c r="G34" i="238"/>
  <c r="G38" i="238" s="1"/>
  <c r="G42" i="238" s="1"/>
  <c r="F34" i="238"/>
  <c r="F38" i="238" s="1"/>
  <c r="F42" i="238" s="1"/>
  <c r="E34" i="238"/>
  <c r="E38" i="238" s="1"/>
  <c r="E42" i="238" s="1"/>
  <c r="D34" i="238"/>
  <c r="D38" i="238" s="1"/>
  <c r="D42" i="238" s="1"/>
  <c r="C34" i="238"/>
  <c r="C38" i="238" s="1"/>
  <c r="C42" i="238" s="1"/>
  <c r="B34" i="238"/>
  <c r="B38" i="238" s="1"/>
  <c r="N33" i="238"/>
  <c r="N32" i="238"/>
  <c r="N31" i="238"/>
  <c r="N30" i="238"/>
  <c r="M26" i="238"/>
  <c r="L26" i="238"/>
  <c r="K26" i="238"/>
  <c r="J26" i="238"/>
  <c r="I26" i="238"/>
  <c r="H26" i="238"/>
  <c r="G26" i="238"/>
  <c r="F26" i="238"/>
  <c r="E26" i="238"/>
  <c r="D26" i="238"/>
  <c r="C26" i="238"/>
  <c r="B26" i="238"/>
  <c r="M25" i="238"/>
  <c r="L25" i="238"/>
  <c r="K25" i="238"/>
  <c r="J25" i="238"/>
  <c r="I25" i="238"/>
  <c r="H25" i="238"/>
  <c r="G25" i="238"/>
  <c r="F25" i="238"/>
  <c r="E25" i="238"/>
  <c r="D25" i="238"/>
  <c r="C25" i="238"/>
  <c r="B25" i="238"/>
  <c r="M24" i="238"/>
  <c r="L24" i="238"/>
  <c r="K24" i="238"/>
  <c r="J24" i="238"/>
  <c r="I24" i="238"/>
  <c r="H24" i="238"/>
  <c r="G24" i="238"/>
  <c r="F24" i="238"/>
  <c r="E24" i="238"/>
  <c r="D24" i="238"/>
  <c r="C24" i="238"/>
  <c r="B24" i="238"/>
  <c r="M23" i="238"/>
  <c r="L23" i="238"/>
  <c r="L27" i="238" s="1"/>
  <c r="K23" i="238"/>
  <c r="K27" i="238" s="1"/>
  <c r="J23" i="238"/>
  <c r="I23" i="238"/>
  <c r="H23" i="238"/>
  <c r="G23" i="238"/>
  <c r="G27" i="238" s="1"/>
  <c r="F23" i="238"/>
  <c r="F27" i="238" s="1"/>
  <c r="E23" i="238"/>
  <c r="D23" i="238"/>
  <c r="D27" i="238" s="1"/>
  <c r="C23" i="238"/>
  <c r="C27" i="238" s="1"/>
  <c r="B23" i="238"/>
  <c r="M20" i="238"/>
  <c r="L20" i="238"/>
  <c r="K20" i="238"/>
  <c r="J20" i="238"/>
  <c r="I20" i="238"/>
  <c r="H20" i="238"/>
  <c r="G20" i="238"/>
  <c r="F20" i="238"/>
  <c r="E20" i="238"/>
  <c r="D20" i="238"/>
  <c r="C20" i="238"/>
  <c r="B20" i="238"/>
  <c r="N19" i="238"/>
  <c r="N17" i="238"/>
  <c r="N16" i="238"/>
  <c r="N11" i="238"/>
  <c r="M9" i="238"/>
  <c r="M13" i="238" s="1"/>
  <c r="L9" i="238"/>
  <c r="L13" i="238" s="1"/>
  <c r="K9" i="238"/>
  <c r="K13" i="238" s="1"/>
  <c r="J9" i="238"/>
  <c r="J13" i="238" s="1"/>
  <c r="I9" i="238"/>
  <c r="I13" i="238" s="1"/>
  <c r="H9" i="238"/>
  <c r="H13" i="238" s="1"/>
  <c r="G9" i="238"/>
  <c r="G13" i="238" s="1"/>
  <c r="F9" i="238"/>
  <c r="F13" i="238" s="1"/>
  <c r="E9" i="238"/>
  <c r="E13" i="238" s="1"/>
  <c r="D9" i="238"/>
  <c r="D13" i="238" s="1"/>
  <c r="C9" i="238"/>
  <c r="C13" i="238" s="1"/>
  <c r="B9" i="238"/>
  <c r="B13" i="238" s="1"/>
  <c r="N8" i="238"/>
  <c r="N7" i="238"/>
  <c r="N6" i="238"/>
  <c r="N5" i="238"/>
  <c r="N4" i="238"/>
  <c r="I63" i="239" l="1"/>
  <c r="H73" i="239"/>
  <c r="H64" i="239"/>
  <c r="H74" i="239" s="1"/>
  <c r="B27" i="238"/>
  <c r="G28" i="238"/>
  <c r="E27" i="238"/>
  <c r="E28" i="238" s="1"/>
  <c r="M48" i="238"/>
  <c r="M61" i="238" s="1"/>
  <c r="M62" i="238" s="1"/>
  <c r="M72" i="238" s="1"/>
  <c r="B28" i="238"/>
  <c r="M27" i="238"/>
  <c r="M28" i="238" s="1"/>
  <c r="F28" i="238"/>
  <c r="G48" i="238"/>
  <c r="G61" i="238" s="1"/>
  <c r="G62" i="238" s="1"/>
  <c r="G72" i="238" s="1"/>
  <c r="N46" i="238"/>
  <c r="N58" i="238"/>
  <c r="N34" i="238"/>
  <c r="H27" i="238"/>
  <c r="H28" i="238" s="1"/>
  <c r="I48" i="238"/>
  <c r="I61" i="238" s="1"/>
  <c r="I62" i="238" s="1"/>
  <c r="I72" i="238" s="1"/>
  <c r="I27" i="238"/>
  <c r="I28" i="238" s="1"/>
  <c r="C48" i="238"/>
  <c r="C61" i="238" s="1"/>
  <c r="C62" i="238" s="1"/>
  <c r="C72" i="238" s="1"/>
  <c r="J48" i="238"/>
  <c r="J50" i="238" s="1"/>
  <c r="J27" i="238"/>
  <c r="J28" i="238" s="1"/>
  <c r="D48" i="238"/>
  <c r="D61" i="238" s="1"/>
  <c r="K48" i="238"/>
  <c r="K50" i="238" s="1"/>
  <c r="K28" i="238"/>
  <c r="E48" i="238"/>
  <c r="E61" i="238" s="1"/>
  <c r="E62" i="238" s="1"/>
  <c r="E72" i="238" s="1"/>
  <c r="N20" i="238"/>
  <c r="L48" i="238"/>
  <c r="L61" i="238" s="1"/>
  <c r="L62" i="238" s="1"/>
  <c r="L72" i="238" s="1"/>
  <c r="L28" i="238"/>
  <c r="N24" i="238"/>
  <c r="N25" i="238"/>
  <c r="N26" i="238"/>
  <c r="H48" i="238"/>
  <c r="H50" i="238" s="1"/>
  <c r="N9" i="238"/>
  <c r="N13" i="238" s="1"/>
  <c r="C28" i="238"/>
  <c r="D28" i="238"/>
  <c r="B42" i="238"/>
  <c r="B48" i="238" s="1"/>
  <c r="N38" i="238"/>
  <c r="N42" i="238" s="1"/>
  <c r="K61" i="238"/>
  <c r="K62" i="238" s="1"/>
  <c r="K72" i="238" s="1"/>
  <c r="G50" i="238"/>
  <c r="D62" i="238"/>
  <c r="D72" i="238" s="1"/>
  <c r="N23" i="238"/>
  <c r="F48" i="238"/>
  <c r="F61" i="238" s="1"/>
  <c r="F62" i="238" s="1"/>
  <c r="F72" i="238" s="1"/>
  <c r="N73" i="237"/>
  <c r="B68" i="237"/>
  <c r="C68" i="237" s="1"/>
  <c r="D68" i="237" s="1"/>
  <c r="E68" i="237" s="1"/>
  <c r="F68" i="237" s="1"/>
  <c r="G68" i="237" s="1"/>
  <c r="H68" i="237" s="1"/>
  <c r="I68" i="237" s="1"/>
  <c r="J68" i="237" s="1"/>
  <c r="K68" i="237" s="1"/>
  <c r="L68" i="237" s="1"/>
  <c r="M68" i="237" s="1"/>
  <c r="M58" i="237"/>
  <c r="L58" i="237"/>
  <c r="K58" i="237"/>
  <c r="J58" i="237"/>
  <c r="I58" i="237"/>
  <c r="H58" i="237"/>
  <c r="G58" i="237"/>
  <c r="F58" i="237"/>
  <c r="E58" i="237"/>
  <c r="D58" i="237"/>
  <c r="C58" i="237"/>
  <c r="B58" i="237"/>
  <c r="N57" i="237"/>
  <c r="N56" i="237"/>
  <c r="N55" i="237"/>
  <c r="N54" i="237"/>
  <c r="N53" i="237"/>
  <c r="M46" i="237"/>
  <c r="L46" i="237"/>
  <c r="K46" i="237"/>
  <c r="J46" i="237"/>
  <c r="I46" i="237"/>
  <c r="H46" i="237"/>
  <c r="G46" i="237"/>
  <c r="F46" i="237"/>
  <c r="E46" i="237"/>
  <c r="D46" i="237"/>
  <c r="C46" i="237"/>
  <c r="B46" i="237"/>
  <c r="N45" i="237"/>
  <c r="N44" i="237"/>
  <c r="N46" i="237" s="1"/>
  <c r="N41" i="237"/>
  <c r="N40" i="237"/>
  <c r="N39" i="237"/>
  <c r="N37" i="237"/>
  <c r="M34" i="237"/>
  <c r="M38" i="237" s="1"/>
  <c r="M42" i="237" s="1"/>
  <c r="L34" i="237"/>
  <c r="L38" i="237" s="1"/>
  <c r="L42" i="237" s="1"/>
  <c r="K34" i="237"/>
  <c r="J34" i="237"/>
  <c r="J38" i="237" s="1"/>
  <c r="J42" i="237" s="1"/>
  <c r="I34" i="237"/>
  <c r="I38" i="237" s="1"/>
  <c r="I42" i="237" s="1"/>
  <c r="H34" i="237"/>
  <c r="H38" i="237" s="1"/>
  <c r="H42" i="237" s="1"/>
  <c r="G34" i="237"/>
  <c r="G38" i="237" s="1"/>
  <c r="G42" i="237" s="1"/>
  <c r="F34" i="237"/>
  <c r="F38" i="237" s="1"/>
  <c r="F42" i="237" s="1"/>
  <c r="E34" i="237"/>
  <c r="E38" i="237" s="1"/>
  <c r="E42" i="237" s="1"/>
  <c r="D34" i="237"/>
  <c r="D38" i="237" s="1"/>
  <c r="D42" i="237" s="1"/>
  <c r="C34" i="237"/>
  <c r="C38" i="237" s="1"/>
  <c r="C42" i="237" s="1"/>
  <c r="B34" i="237"/>
  <c r="B38" i="237" s="1"/>
  <c r="N33" i="237"/>
  <c r="N32" i="237"/>
  <c r="N31" i="237"/>
  <c r="N30" i="237"/>
  <c r="M26" i="237"/>
  <c r="L26" i="237"/>
  <c r="K26" i="237"/>
  <c r="J26" i="237"/>
  <c r="I26" i="237"/>
  <c r="H26" i="237"/>
  <c r="G26" i="237"/>
  <c r="F26" i="237"/>
  <c r="E26" i="237"/>
  <c r="D26" i="237"/>
  <c r="C26" i="237"/>
  <c r="B26" i="237"/>
  <c r="M25" i="237"/>
  <c r="L25" i="237"/>
  <c r="K25" i="237"/>
  <c r="J25" i="237"/>
  <c r="I25" i="237"/>
  <c r="H25" i="237"/>
  <c r="G25" i="237"/>
  <c r="F25" i="237"/>
  <c r="E25" i="237"/>
  <c r="D25" i="237"/>
  <c r="C25" i="237"/>
  <c r="B25" i="237"/>
  <c r="M24" i="237"/>
  <c r="L24" i="237"/>
  <c r="K24" i="237"/>
  <c r="J24" i="237"/>
  <c r="I24" i="237"/>
  <c r="H24" i="237"/>
  <c r="G24" i="237"/>
  <c r="F24" i="237"/>
  <c r="E24" i="237"/>
  <c r="D24" i="237"/>
  <c r="C24" i="237"/>
  <c r="B24" i="237"/>
  <c r="M23" i="237"/>
  <c r="L23" i="237"/>
  <c r="K23" i="237"/>
  <c r="J23" i="237"/>
  <c r="I23" i="237"/>
  <c r="I27" i="237" s="1"/>
  <c r="H23" i="237"/>
  <c r="H27" i="237" s="1"/>
  <c r="G23" i="237"/>
  <c r="G27" i="237" s="1"/>
  <c r="F23" i="237"/>
  <c r="F27" i="237" s="1"/>
  <c r="E23" i="237"/>
  <c r="E27" i="237" s="1"/>
  <c r="D23" i="237"/>
  <c r="C23" i="237"/>
  <c r="C27" i="237" s="1"/>
  <c r="B23" i="237"/>
  <c r="B27" i="237" s="1"/>
  <c r="M20" i="237"/>
  <c r="M48" i="237" s="1"/>
  <c r="L20" i="237"/>
  <c r="K20" i="237"/>
  <c r="J20" i="237"/>
  <c r="I20" i="237"/>
  <c r="H20" i="237"/>
  <c r="G20" i="237"/>
  <c r="F20" i="237"/>
  <c r="E20" i="237"/>
  <c r="D20" i="237"/>
  <c r="C20" i="237"/>
  <c r="B20" i="237"/>
  <c r="N19" i="237"/>
  <c r="N17" i="237"/>
  <c r="N16" i="237"/>
  <c r="H13" i="237"/>
  <c r="G13" i="237"/>
  <c r="N11" i="237"/>
  <c r="M9" i="237"/>
  <c r="M13" i="237" s="1"/>
  <c r="L9" i="237"/>
  <c r="L13" i="237" s="1"/>
  <c r="K9" i="237"/>
  <c r="K13" i="237" s="1"/>
  <c r="J9" i="237"/>
  <c r="J13" i="237" s="1"/>
  <c r="I9" i="237"/>
  <c r="I13" i="237" s="1"/>
  <c r="H9" i="237"/>
  <c r="G9" i="237"/>
  <c r="F9" i="237"/>
  <c r="F13" i="237" s="1"/>
  <c r="E9" i="237"/>
  <c r="E13" i="237" s="1"/>
  <c r="D9" i="237"/>
  <c r="D13" i="237" s="1"/>
  <c r="C9" i="237"/>
  <c r="C13" i="237" s="1"/>
  <c r="B9" i="237"/>
  <c r="B13" i="237" s="1"/>
  <c r="N8" i="237"/>
  <c r="N7" i="237"/>
  <c r="N6" i="237"/>
  <c r="N5" i="237"/>
  <c r="N4" i="237"/>
  <c r="J63" i="239" l="1"/>
  <c r="I73" i="239"/>
  <c r="I64" i="239"/>
  <c r="I74" i="239" s="1"/>
  <c r="H61" i="238"/>
  <c r="H62" i="238" s="1"/>
  <c r="H72" i="238" s="1"/>
  <c r="C50" i="238"/>
  <c r="J61" i="238"/>
  <c r="J62" i="238" s="1"/>
  <c r="J72" i="238" s="1"/>
  <c r="L50" i="238"/>
  <c r="I50" i="238"/>
  <c r="D50" i="238"/>
  <c r="M50" i="238"/>
  <c r="N27" i="238"/>
  <c r="N28" i="238" s="1"/>
  <c r="N48" i="238"/>
  <c r="N61" i="238" s="1"/>
  <c r="N62" i="238" s="1"/>
  <c r="E50" i="238"/>
  <c r="F50" i="238"/>
  <c r="B50" i="238"/>
  <c r="B61" i="238"/>
  <c r="B62" i="238" s="1"/>
  <c r="N20" i="237"/>
  <c r="B28" i="237"/>
  <c r="F48" i="237"/>
  <c r="F50" i="237" s="1"/>
  <c r="G28" i="237"/>
  <c r="H28" i="237"/>
  <c r="N9" i="237"/>
  <c r="N13" i="237" s="1"/>
  <c r="N34" i="237"/>
  <c r="L27" i="237"/>
  <c r="L28" i="237" s="1"/>
  <c r="N24" i="237"/>
  <c r="C48" i="237"/>
  <c r="C61" i="237" s="1"/>
  <c r="C62" i="237" s="1"/>
  <c r="C72" i="237" s="1"/>
  <c r="C28" i="237"/>
  <c r="D48" i="237"/>
  <c r="D61" i="237" s="1"/>
  <c r="D62" i="237" s="1"/>
  <c r="D72" i="237" s="1"/>
  <c r="D27" i="237"/>
  <c r="D28" i="237" s="1"/>
  <c r="M27" i="237"/>
  <c r="M28" i="237" s="1"/>
  <c r="N26" i="237"/>
  <c r="E48" i="237"/>
  <c r="E61" i="237" s="1"/>
  <c r="E62" i="237" s="1"/>
  <c r="E72" i="237" s="1"/>
  <c r="E28" i="237"/>
  <c r="F28" i="237"/>
  <c r="K27" i="237"/>
  <c r="K28" i="237" s="1"/>
  <c r="I48" i="237"/>
  <c r="I50" i="237" s="1"/>
  <c r="I28" i="237"/>
  <c r="J27" i="237"/>
  <c r="J28" i="237" s="1"/>
  <c r="N58" i="237"/>
  <c r="M61" i="237"/>
  <c r="M62" i="237" s="1"/>
  <c r="M72" i="237" s="1"/>
  <c r="N25" i="237"/>
  <c r="M50" i="237"/>
  <c r="F61" i="237"/>
  <c r="F62" i="237" s="1"/>
  <c r="F72" i="237" s="1"/>
  <c r="L48" i="237"/>
  <c r="L61" i="237" s="1"/>
  <c r="L62" i="237" s="1"/>
  <c r="L72" i="237" s="1"/>
  <c r="B42" i="237"/>
  <c r="B48" i="237" s="1"/>
  <c r="H61" i="237"/>
  <c r="G48" i="237"/>
  <c r="G61" i="237" s="1"/>
  <c r="G62" i="237" s="1"/>
  <c r="G72" i="237" s="1"/>
  <c r="H50" i="237"/>
  <c r="H48" i="237"/>
  <c r="J48" i="237"/>
  <c r="J61" i="237" s="1"/>
  <c r="J62" i="237" s="1"/>
  <c r="J72" i="237" s="1"/>
  <c r="K38" i="237"/>
  <c r="K42" i="237" s="1"/>
  <c r="K48" i="237" s="1"/>
  <c r="H62" i="237"/>
  <c r="H72" i="237" s="1"/>
  <c r="N23" i="237"/>
  <c r="N73" i="236"/>
  <c r="B68" i="236"/>
  <c r="C68" i="236" s="1"/>
  <c r="D68" i="236" s="1"/>
  <c r="E68" i="236" s="1"/>
  <c r="F68" i="236" s="1"/>
  <c r="G68" i="236" s="1"/>
  <c r="H68" i="236" s="1"/>
  <c r="I68" i="236" s="1"/>
  <c r="J68" i="236" s="1"/>
  <c r="K68" i="236" s="1"/>
  <c r="L68" i="236" s="1"/>
  <c r="M68" i="236" s="1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N57" i="236"/>
  <c r="N56" i="236"/>
  <c r="N55" i="236"/>
  <c r="N54" i="236"/>
  <c r="N53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N45" i="236"/>
  <c r="N44" i="236"/>
  <c r="N41" i="236"/>
  <c r="N40" i="236"/>
  <c r="N39" i="236"/>
  <c r="J38" i="236"/>
  <c r="J42" i="236" s="1"/>
  <c r="N37" i="236"/>
  <c r="M34" i="236"/>
  <c r="L34" i="236"/>
  <c r="L38" i="236" s="1"/>
  <c r="L42" i="236" s="1"/>
  <c r="K34" i="236"/>
  <c r="K38" i="236" s="1"/>
  <c r="K42" i="236" s="1"/>
  <c r="J34" i="236"/>
  <c r="I34" i="236"/>
  <c r="I38" i="236" s="1"/>
  <c r="I42" i="236" s="1"/>
  <c r="H34" i="236"/>
  <c r="H38" i="236" s="1"/>
  <c r="H42" i="236" s="1"/>
  <c r="G34" i="236"/>
  <c r="G38" i="236" s="1"/>
  <c r="G42" i="236" s="1"/>
  <c r="F34" i="236"/>
  <c r="F38" i="236" s="1"/>
  <c r="F42" i="236" s="1"/>
  <c r="E34" i="236"/>
  <c r="E38" i="236" s="1"/>
  <c r="E42" i="236" s="1"/>
  <c r="D34" i="236"/>
  <c r="D38" i="236" s="1"/>
  <c r="D42" i="236" s="1"/>
  <c r="C34" i="236"/>
  <c r="C38" i="236" s="1"/>
  <c r="C42" i="236" s="1"/>
  <c r="B34" i="236"/>
  <c r="B38" i="236" s="1"/>
  <c r="B42" i="236" s="1"/>
  <c r="N33" i="236"/>
  <c r="N32" i="236"/>
  <c r="N31" i="236"/>
  <c r="N30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M23" i="236"/>
  <c r="L23" i="236"/>
  <c r="K23" i="236"/>
  <c r="J23" i="236"/>
  <c r="J27" i="236" s="1"/>
  <c r="I23" i="236"/>
  <c r="I27" i="236" s="1"/>
  <c r="H23" i="236"/>
  <c r="H27" i="236" s="1"/>
  <c r="G23" i="236"/>
  <c r="G27" i="236" s="1"/>
  <c r="G28" i="236" s="1"/>
  <c r="F23" i="236"/>
  <c r="E23" i="236"/>
  <c r="D23" i="236"/>
  <c r="C23" i="236"/>
  <c r="C27" i="236" s="1"/>
  <c r="B23" i="236"/>
  <c r="B27" i="236" s="1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N19" i="236"/>
  <c r="N17" i="236"/>
  <c r="N16" i="236"/>
  <c r="G13" i="236"/>
  <c r="N11" i="236"/>
  <c r="M9" i="236"/>
  <c r="M13" i="236" s="1"/>
  <c r="L9" i="236"/>
  <c r="L13" i="236" s="1"/>
  <c r="K9" i="236"/>
  <c r="K13" i="236" s="1"/>
  <c r="J9" i="236"/>
  <c r="I9" i="236"/>
  <c r="H9" i="236"/>
  <c r="H13" i="236" s="1"/>
  <c r="G9" i="236"/>
  <c r="F9" i="236"/>
  <c r="F13" i="236" s="1"/>
  <c r="E9" i="236"/>
  <c r="E13" i="236" s="1"/>
  <c r="D9" i="236"/>
  <c r="D13" i="236" s="1"/>
  <c r="C9" i="236"/>
  <c r="C13" i="236" s="1"/>
  <c r="B9" i="236"/>
  <c r="B13" i="236" s="1"/>
  <c r="N8" i="236"/>
  <c r="N7" i="236"/>
  <c r="N6" i="236"/>
  <c r="N5" i="236"/>
  <c r="N4" i="236"/>
  <c r="K63" i="239" l="1"/>
  <c r="J73" i="239"/>
  <c r="J64" i="239"/>
  <c r="J74" i="239" s="1"/>
  <c r="N50" i="238"/>
  <c r="B72" i="238"/>
  <c r="B63" i="238"/>
  <c r="D50" i="237"/>
  <c r="C50" i="237"/>
  <c r="I61" i="237"/>
  <c r="I62" i="237" s="1"/>
  <c r="I72" i="237" s="1"/>
  <c r="N27" i="237"/>
  <c r="N28" i="237" s="1"/>
  <c r="L50" i="237"/>
  <c r="N38" i="237"/>
  <c r="N42" i="237" s="1"/>
  <c r="N48" i="237" s="1"/>
  <c r="N61" i="237" s="1"/>
  <c r="N62" i="237" s="1"/>
  <c r="E50" i="237"/>
  <c r="K61" i="237"/>
  <c r="K62" i="237" s="1"/>
  <c r="K72" i="237" s="1"/>
  <c r="K50" i="237"/>
  <c r="B61" i="237"/>
  <c r="B62" i="237" s="1"/>
  <c r="B50" i="237"/>
  <c r="J50" i="237"/>
  <c r="G50" i="237"/>
  <c r="K27" i="236"/>
  <c r="N20" i="236"/>
  <c r="K28" i="236"/>
  <c r="D27" i="236"/>
  <c r="D28" i="236" s="1"/>
  <c r="E27" i="236"/>
  <c r="E28" i="236" s="1"/>
  <c r="J48" i="236"/>
  <c r="J61" i="236" s="1"/>
  <c r="N46" i="236"/>
  <c r="N9" i="236"/>
  <c r="N13" i="236" s="1"/>
  <c r="J28" i="236"/>
  <c r="L27" i="236"/>
  <c r="L28" i="236" s="1"/>
  <c r="N58" i="236"/>
  <c r="B48" i="236"/>
  <c r="B61" i="236" s="1"/>
  <c r="B62" i="236" s="1"/>
  <c r="B28" i="236"/>
  <c r="N24" i="236"/>
  <c r="N25" i="236"/>
  <c r="N26" i="236"/>
  <c r="M27" i="236"/>
  <c r="M28" i="236" s="1"/>
  <c r="C48" i="236"/>
  <c r="C61" i="236" s="1"/>
  <c r="C62" i="236" s="1"/>
  <c r="C72" i="236" s="1"/>
  <c r="D48" i="236"/>
  <c r="D61" i="236" s="1"/>
  <c r="D62" i="236" s="1"/>
  <c r="D72" i="236" s="1"/>
  <c r="C28" i="236"/>
  <c r="G48" i="236"/>
  <c r="G61" i="236" s="1"/>
  <c r="G62" i="236" s="1"/>
  <c r="G72" i="236" s="1"/>
  <c r="M38" i="236"/>
  <c r="M42" i="236" s="1"/>
  <c r="M48" i="236" s="1"/>
  <c r="M50" i="236" s="1"/>
  <c r="K48" i="236"/>
  <c r="K61" i="236" s="1"/>
  <c r="K62" i="236" s="1"/>
  <c r="K72" i="236" s="1"/>
  <c r="I28" i="236"/>
  <c r="E48" i="236"/>
  <c r="E61" i="236" s="1"/>
  <c r="E62" i="236" s="1"/>
  <c r="E72" i="236" s="1"/>
  <c r="H48" i="236"/>
  <c r="H50" i="236" s="1"/>
  <c r="I48" i="236"/>
  <c r="I61" i="236" s="1"/>
  <c r="F27" i="236"/>
  <c r="F28" i="236" s="1"/>
  <c r="N34" i="236"/>
  <c r="H28" i="236"/>
  <c r="L48" i="236"/>
  <c r="L50" i="236" s="1"/>
  <c r="L61" i="236"/>
  <c r="L62" i="236" s="1"/>
  <c r="L72" i="236" s="1"/>
  <c r="J13" i="236"/>
  <c r="I13" i="236"/>
  <c r="N23" i="236"/>
  <c r="F48" i="236"/>
  <c r="N73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N57" i="235"/>
  <c r="N56" i="235"/>
  <c r="N55" i="235"/>
  <c r="N54" i="235"/>
  <c r="N53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N45" i="235"/>
  <c r="N44" i="235"/>
  <c r="N41" i="235"/>
  <c r="N40" i="235"/>
  <c r="N39" i="235"/>
  <c r="I38" i="235"/>
  <c r="I42" i="235" s="1"/>
  <c r="N37" i="235"/>
  <c r="M34" i="235"/>
  <c r="M38" i="235" s="1"/>
  <c r="M42" i="235" s="1"/>
  <c r="L34" i="235"/>
  <c r="L38" i="235" s="1"/>
  <c r="L42" i="235" s="1"/>
  <c r="K34" i="235"/>
  <c r="J34" i="235"/>
  <c r="J38" i="235" s="1"/>
  <c r="J42" i="235" s="1"/>
  <c r="I34" i="235"/>
  <c r="H34" i="235"/>
  <c r="H38" i="235" s="1"/>
  <c r="H42" i="235" s="1"/>
  <c r="G34" i="235"/>
  <c r="G38" i="235" s="1"/>
  <c r="G42" i="235" s="1"/>
  <c r="F34" i="235"/>
  <c r="F38" i="235" s="1"/>
  <c r="F42" i="235" s="1"/>
  <c r="E34" i="235"/>
  <c r="E38" i="235" s="1"/>
  <c r="E42" i="235" s="1"/>
  <c r="D34" i="235"/>
  <c r="D38" i="235" s="1"/>
  <c r="D42" i="235" s="1"/>
  <c r="C34" i="235"/>
  <c r="C38" i="235" s="1"/>
  <c r="B34" i="235"/>
  <c r="B38" i="235" s="1"/>
  <c r="N33" i="235"/>
  <c r="N32" i="235"/>
  <c r="N31" i="235"/>
  <c r="N30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M23" i="235"/>
  <c r="M27" i="235" s="1"/>
  <c r="L23" i="235"/>
  <c r="L27" i="235" s="1"/>
  <c r="K23" i="235"/>
  <c r="K27" i="235" s="1"/>
  <c r="J23" i="235"/>
  <c r="I23" i="235"/>
  <c r="I27" i="235" s="1"/>
  <c r="H23" i="235"/>
  <c r="H27" i="235" s="1"/>
  <c r="G23" i="235"/>
  <c r="G27" i="235" s="1"/>
  <c r="F23" i="235"/>
  <c r="F27" i="235" s="1"/>
  <c r="E23" i="235"/>
  <c r="E27" i="235" s="1"/>
  <c r="E28" i="235" s="1"/>
  <c r="D23" i="235"/>
  <c r="C23" i="235"/>
  <c r="B23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N19" i="235"/>
  <c r="N17" i="235"/>
  <c r="N16" i="235"/>
  <c r="G13" i="235"/>
  <c r="N11" i="235"/>
  <c r="M9" i="235"/>
  <c r="M13" i="235" s="1"/>
  <c r="L9" i="235"/>
  <c r="L13" i="235" s="1"/>
  <c r="K9" i="235"/>
  <c r="K13" i="235" s="1"/>
  <c r="J9" i="235"/>
  <c r="J13" i="235" s="1"/>
  <c r="I9" i="235"/>
  <c r="I13" i="235" s="1"/>
  <c r="H9" i="235"/>
  <c r="H13" i="235" s="1"/>
  <c r="G9" i="235"/>
  <c r="F9" i="235"/>
  <c r="F13" i="235" s="1"/>
  <c r="E9" i="235"/>
  <c r="E13" i="235" s="1"/>
  <c r="D9" i="235"/>
  <c r="D13" i="235" s="1"/>
  <c r="C9" i="235"/>
  <c r="C13" i="235" s="1"/>
  <c r="B9" i="235"/>
  <c r="B13" i="235" s="1"/>
  <c r="N8" i="235"/>
  <c r="N7" i="235"/>
  <c r="N6" i="235"/>
  <c r="N5" i="235"/>
  <c r="N4" i="235"/>
  <c r="L63" i="239" l="1"/>
  <c r="K73" i="239"/>
  <c r="K64" i="239"/>
  <c r="K74" i="239" s="1"/>
  <c r="B73" i="238"/>
  <c r="B64" i="238"/>
  <c r="B74" i="238" s="1"/>
  <c r="C63" i="238"/>
  <c r="N50" i="237"/>
  <c r="B72" i="237"/>
  <c r="B63" i="237"/>
  <c r="H61" i="236"/>
  <c r="H62" i="236" s="1"/>
  <c r="H72" i="236" s="1"/>
  <c r="G50" i="236"/>
  <c r="D50" i="236"/>
  <c r="M61" i="236"/>
  <c r="M62" i="236" s="1"/>
  <c r="M72" i="236" s="1"/>
  <c r="C50" i="236"/>
  <c r="B50" i="236"/>
  <c r="E50" i="236"/>
  <c r="N38" i="236"/>
  <c r="N42" i="236" s="1"/>
  <c r="N48" i="236" s="1"/>
  <c r="N61" i="236" s="1"/>
  <c r="N62" i="236" s="1"/>
  <c r="K50" i="236"/>
  <c r="N27" i="236"/>
  <c r="N28" i="236" s="1"/>
  <c r="B72" i="236"/>
  <c r="B63" i="236"/>
  <c r="I50" i="236"/>
  <c r="I62" i="236"/>
  <c r="I72" i="236" s="1"/>
  <c r="J50" i="236"/>
  <c r="J62" i="236"/>
  <c r="J72" i="236" s="1"/>
  <c r="F50" i="236"/>
  <c r="F61" i="236"/>
  <c r="F62" i="236" s="1"/>
  <c r="F72" i="236" s="1"/>
  <c r="H28" i="235"/>
  <c r="I28" i="235"/>
  <c r="K28" i="235"/>
  <c r="M48" i="235"/>
  <c r="M61" i="235" s="1"/>
  <c r="M62" i="235" s="1"/>
  <c r="B42" i="235"/>
  <c r="B48" i="235" s="1"/>
  <c r="B61" i="235" s="1"/>
  <c r="B62" i="235" s="1"/>
  <c r="L48" i="235"/>
  <c r="L61" i="235" s="1"/>
  <c r="L62" i="235" s="1"/>
  <c r="L28" i="235"/>
  <c r="F48" i="235"/>
  <c r="F50" i="235" s="1"/>
  <c r="M28" i="235"/>
  <c r="N46" i="235"/>
  <c r="E48" i="235"/>
  <c r="E61" i="235" s="1"/>
  <c r="E62" i="235" s="1"/>
  <c r="G48" i="235"/>
  <c r="G61" i="235" s="1"/>
  <c r="G62" i="235" s="1"/>
  <c r="G28" i="235"/>
  <c r="N23" i="235"/>
  <c r="N25" i="235"/>
  <c r="C27" i="235"/>
  <c r="C28" i="235" s="1"/>
  <c r="D48" i="235"/>
  <c r="D61" i="235" s="1"/>
  <c r="D62" i="235" s="1"/>
  <c r="D27" i="235"/>
  <c r="D28" i="235" s="1"/>
  <c r="N34" i="235"/>
  <c r="N20" i="235"/>
  <c r="N24" i="235"/>
  <c r="N26" i="235"/>
  <c r="B27" i="235"/>
  <c r="B28" i="235" s="1"/>
  <c r="N9" i="235"/>
  <c r="N13" i="235" s="1"/>
  <c r="F28" i="235"/>
  <c r="N58" i="235"/>
  <c r="J27" i="235"/>
  <c r="J28" i="235" s="1"/>
  <c r="M50" i="235"/>
  <c r="H48" i="235"/>
  <c r="H61" i="235" s="1"/>
  <c r="H62" i="235" s="1"/>
  <c r="I48" i="235"/>
  <c r="I61" i="235" s="1"/>
  <c r="I62" i="235" s="1"/>
  <c r="J48" i="235"/>
  <c r="J61" i="235" s="1"/>
  <c r="J62" i="235" s="1"/>
  <c r="C42" i="235"/>
  <c r="C48" i="235" s="1"/>
  <c r="K38" i="235"/>
  <c r="K42" i="235" s="1"/>
  <c r="K48" i="235" s="1"/>
  <c r="K61" i="235" s="1"/>
  <c r="K62" i="235" s="1"/>
  <c r="N73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N57" i="234"/>
  <c r="N56" i="234"/>
  <c r="N55" i="234"/>
  <c r="N54" i="234"/>
  <c r="N53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N45" i="234"/>
  <c r="N44" i="234"/>
  <c r="N41" i="234"/>
  <c r="N40" i="234"/>
  <c r="N39" i="234"/>
  <c r="N37" i="234"/>
  <c r="M34" i="234"/>
  <c r="M38" i="234" s="1"/>
  <c r="M42" i="234" s="1"/>
  <c r="L34" i="234"/>
  <c r="L38" i="234" s="1"/>
  <c r="L42" i="234" s="1"/>
  <c r="K34" i="234"/>
  <c r="K38" i="234" s="1"/>
  <c r="K42" i="234" s="1"/>
  <c r="J34" i="234"/>
  <c r="J38" i="234" s="1"/>
  <c r="J42" i="234" s="1"/>
  <c r="I34" i="234"/>
  <c r="I38" i="234" s="1"/>
  <c r="I42" i="234" s="1"/>
  <c r="H34" i="234"/>
  <c r="H38" i="234" s="1"/>
  <c r="H42" i="234" s="1"/>
  <c r="G34" i="234"/>
  <c r="G38" i="234" s="1"/>
  <c r="G42" i="234" s="1"/>
  <c r="F34" i="234"/>
  <c r="F38" i="234" s="1"/>
  <c r="F42" i="234" s="1"/>
  <c r="E34" i="234"/>
  <c r="E38" i="234" s="1"/>
  <c r="E42" i="234" s="1"/>
  <c r="D34" i="234"/>
  <c r="D38" i="234" s="1"/>
  <c r="D42" i="234" s="1"/>
  <c r="C34" i="234"/>
  <c r="C38" i="234" s="1"/>
  <c r="C42" i="234" s="1"/>
  <c r="B34" i="234"/>
  <c r="B38" i="234" s="1"/>
  <c r="N33" i="234"/>
  <c r="N32" i="234"/>
  <c r="N31" i="234"/>
  <c r="N30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M23" i="234"/>
  <c r="M27" i="234" s="1"/>
  <c r="L23" i="234"/>
  <c r="K23" i="234"/>
  <c r="J23" i="234"/>
  <c r="J27" i="234" s="1"/>
  <c r="I23" i="234"/>
  <c r="I27" i="234" s="1"/>
  <c r="H23" i="234"/>
  <c r="G23" i="234"/>
  <c r="F23" i="234"/>
  <c r="E23" i="234"/>
  <c r="D23" i="234"/>
  <c r="D27" i="234" s="1"/>
  <c r="C23" i="234"/>
  <c r="C27" i="234" s="1"/>
  <c r="B23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N19" i="234"/>
  <c r="N17" i="234"/>
  <c r="N16" i="234"/>
  <c r="N11" i="234"/>
  <c r="M9" i="234"/>
  <c r="M13" i="234" s="1"/>
  <c r="L9" i="234"/>
  <c r="L13" i="234" s="1"/>
  <c r="K9" i="234"/>
  <c r="K13" i="234" s="1"/>
  <c r="J9" i="234"/>
  <c r="J13" i="234" s="1"/>
  <c r="I9" i="234"/>
  <c r="I13" i="234" s="1"/>
  <c r="H9" i="234"/>
  <c r="H13" i="234" s="1"/>
  <c r="G9" i="234"/>
  <c r="G13" i="234" s="1"/>
  <c r="F9" i="234"/>
  <c r="F13" i="234" s="1"/>
  <c r="E9" i="234"/>
  <c r="E13" i="234" s="1"/>
  <c r="D9" i="234"/>
  <c r="D13" i="234" s="1"/>
  <c r="C9" i="234"/>
  <c r="C13" i="234" s="1"/>
  <c r="B9" i="234"/>
  <c r="B13" i="234" s="1"/>
  <c r="N8" i="234"/>
  <c r="N7" i="234"/>
  <c r="N6" i="234"/>
  <c r="N5" i="234"/>
  <c r="N4" i="234"/>
  <c r="M63" i="239" l="1"/>
  <c r="L73" i="239"/>
  <c r="L64" i="239"/>
  <c r="L74" i="239" s="1"/>
  <c r="D63" i="238"/>
  <c r="C73" i="238"/>
  <c r="C64" i="238"/>
  <c r="C74" i="238" s="1"/>
  <c r="B73" i="237"/>
  <c r="B64" i="237"/>
  <c r="B74" i="237" s="1"/>
  <c r="C63" i="237"/>
  <c r="N50" i="236"/>
  <c r="B73" i="236"/>
  <c r="B64" i="236"/>
  <c r="B74" i="236" s="1"/>
  <c r="C63" i="236"/>
  <c r="F61" i="235"/>
  <c r="F62" i="235" s="1"/>
  <c r="F72" i="235" s="1"/>
  <c r="H50" i="235"/>
  <c r="E50" i="235"/>
  <c r="B50" i="235"/>
  <c r="N27" i="235"/>
  <c r="N28" i="235" s="1"/>
  <c r="G50" i="235"/>
  <c r="L50" i="235"/>
  <c r="D50" i="235"/>
  <c r="I50" i="235"/>
  <c r="K50" i="235"/>
  <c r="N38" i="235"/>
  <c r="N42" i="235" s="1"/>
  <c r="N48" i="235" s="1"/>
  <c r="N61" i="235" s="1"/>
  <c r="N62" i="235" s="1"/>
  <c r="J72" i="235"/>
  <c r="C61" i="235"/>
  <c r="C62" i="235" s="1"/>
  <c r="C50" i="235"/>
  <c r="K72" i="235"/>
  <c r="H72" i="235"/>
  <c r="I72" i="235"/>
  <c r="B68" i="235"/>
  <c r="B63" i="235"/>
  <c r="J50" i="235"/>
  <c r="M72" i="235"/>
  <c r="G72" i="235"/>
  <c r="E72" i="235"/>
  <c r="L72" i="235"/>
  <c r="D72" i="235"/>
  <c r="N46" i="234"/>
  <c r="K48" i="234"/>
  <c r="K61" i="234" s="1"/>
  <c r="K62" i="234" s="1"/>
  <c r="E27" i="234"/>
  <c r="L27" i="234"/>
  <c r="L28" i="234" s="1"/>
  <c r="K27" i="234"/>
  <c r="K28" i="234" s="1"/>
  <c r="E28" i="234"/>
  <c r="F48" i="234"/>
  <c r="F50" i="234" s="1"/>
  <c r="E48" i="234"/>
  <c r="E61" i="234" s="1"/>
  <c r="E62" i="234" s="1"/>
  <c r="D48" i="234"/>
  <c r="D50" i="234" s="1"/>
  <c r="F27" i="234"/>
  <c r="F28" i="234" s="1"/>
  <c r="M48" i="234"/>
  <c r="M61" i="234" s="1"/>
  <c r="M62" i="234" s="1"/>
  <c r="G27" i="234"/>
  <c r="G28" i="234" s="1"/>
  <c r="H27" i="234"/>
  <c r="H28" i="234" s="1"/>
  <c r="I48" i="234"/>
  <c r="I50" i="234" s="1"/>
  <c r="I28" i="234"/>
  <c r="J48" i="234"/>
  <c r="J61" i="234" s="1"/>
  <c r="J62" i="234" s="1"/>
  <c r="J28" i="234"/>
  <c r="N20" i="234"/>
  <c r="G48" i="234"/>
  <c r="G61" i="234" s="1"/>
  <c r="G62" i="234" s="1"/>
  <c r="M28" i="234"/>
  <c r="N23" i="234"/>
  <c r="N24" i="234"/>
  <c r="N25" i="234"/>
  <c r="N26" i="234"/>
  <c r="C48" i="234"/>
  <c r="C61" i="234" s="1"/>
  <c r="C62" i="234" s="1"/>
  <c r="C28" i="234"/>
  <c r="N9" i="234"/>
  <c r="N13" i="234" s="1"/>
  <c r="D28" i="234"/>
  <c r="N34" i="234"/>
  <c r="N58" i="234"/>
  <c r="B42" i="234"/>
  <c r="B48" i="234" s="1"/>
  <c r="B50" i="234" s="1"/>
  <c r="N38" i="234"/>
  <c r="N42" i="234" s="1"/>
  <c r="H48" i="234"/>
  <c r="H50" i="234" s="1"/>
  <c r="L48" i="234"/>
  <c r="L50" i="234" s="1"/>
  <c r="B27" i="234"/>
  <c r="B28" i="234" s="1"/>
  <c r="M73" i="239" l="1"/>
  <c r="M64" i="239"/>
  <c r="M74" i="239" s="1"/>
  <c r="E63" i="238"/>
  <c r="D73" i="238"/>
  <c r="D64" i="238"/>
  <c r="D74" i="238" s="1"/>
  <c r="D63" i="237"/>
  <c r="C73" i="237"/>
  <c r="C64" i="237"/>
  <c r="C74" i="237" s="1"/>
  <c r="D63" i="236"/>
  <c r="C73" i="236"/>
  <c r="C64" i="236"/>
  <c r="C74" i="236" s="1"/>
  <c r="N48" i="234"/>
  <c r="N61" i="234" s="1"/>
  <c r="N62" i="234" s="1"/>
  <c r="N50" i="235"/>
  <c r="B72" i="235"/>
  <c r="C68" i="235"/>
  <c r="D68" i="235" s="1"/>
  <c r="E68" i="235" s="1"/>
  <c r="F68" i="235" s="1"/>
  <c r="G68" i="235" s="1"/>
  <c r="H68" i="235" s="1"/>
  <c r="I68" i="235" s="1"/>
  <c r="J68" i="235" s="1"/>
  <c r="K68" i="235" s="1"/>
  <c r="L68" i="235" s="1"/>
  <c r="M68" i="235" s="1"/>
  <c r="B73" i="235"/>
  <c r="B64" i="235"/>
  <c r="B74" i="235" s="1"/>
  <c r="C63" i="235"/>
  <c r="J67" i="234"/>
  <c r="J72" i="234" s="1"/>
  <c r="K67" i="234"/>
  <c r="K72" i="234" s="1"/>
  <c r="M67" i="234"/>
  <c r="M72" i="234" s="1"/>
  <c r="E67" i="234"/>
  <c r="E72" i="234" s="1"/>
  <c r="G67" i="234"/>
  <c r="G72" i="234" s="1"/>
  <c r="C67" i="234"/>
  <c r="C72" i="234" s="1"/>
  <c r="K50" i="234"/>
  <c r="D61" i="234"/>
  <c r="D62" i="234" s="1"/>
  <c r="M50" i="234"/>
  <c r="I61" i="234"/>
  <c r="I62" i="234" s="1"/>
  <c r="C50" i="234"/>
  <c r="F61" i="234"/>
  <c r="F62" i="234" s="1"/>
  <c r="L61" i="234"/>
  <c r="L62" i="234" s="1"/>
  <c r="J50" i="234"/>
  <c r="E50" i="234"/>
  <c r="G50" i="234"/>
  <c r="N27" i="234"/>
  <c r="N28" i="234" s="1"/>
  <c r="H61" i="234"/>
  <c r="H62" i="234" s="1"/>
  <c r="B61" i="234"/>
  <c r="B62" i="234" s="1"/>
  <c r="B67" i="234" s="1"/>
  <c r="B68" i="234" s="1"/>
  <c r="E73" i="238" l="1"/>
  <c r="F63" i="238"/>
  <c r="E64" i="238"/>
  <c r="E74" i="238" s="1"/>
  <c r="E63" i="237"/>
  <c r="D73" i="237"/>
  <c r="D64" i="237"/>
  <c r="D74" i="237" s="1"/>
  <c r="E63" i="236"/>
  <c r="D73" i="236"/>
  <c r="D64" i="236"/>
  <c r="D74" i="236" s="1"/>
  <c r="D63" i="235"/>
  <c r="C73" i="235"/>
  <c r="C64" i="235"/>
  <c r="C74" i="235" s="1"/>
  <c r="C72" i="235"/>
  <c r="L67" i="234"/>
  <c r="L72" i="234" s="1"/>
  <c r="F67" i="234"/>
  <c r="F72" i="234" s="1"/>
  <c r="H67" i="234"/>
  <c r="H72" i="234" s="1"/>
  <c r="D67" i="234"/>
  <c r="D72" i="234" s="1"/>
  <c r="C68" i="234"/>
  <c r="D68" i="234" s="1"/>
  <c r="E68" i="234" s="1"/>
  <c r="I67" i="234"/>
  <c r="I72" i="234" s="1"/>
  <c r="N50" i="234"/>
  <c r="B72" i="234"/>
  <c r="B63" i="234"/>
  <c r="M9" i="232"/>
  <c r="G63" i="238" l="1"/>
  <c r="F73" i="238"/>
  <c r="F64" i="238"/>
  <c r="F74" i="238" s="1"/>
  <c r="F63" i="237"/>
  <c r="E73" i="237"/>
  <c r="E64" i="237"/>
  <c r="E74" i="237" s="1"/>
  <c r="F63" i="236"/>
  <c r="E73" i="236"/>
  <c r="E64" i="236"/>
  <c r="E74" i="236" s="1"/>
  <c r="E63" i="235"/>
  <c r="D73" i="235"/>
  <c r="D64" i="235"/>
  <c r="D74" i="235" s="1"/>
  <c r="F68" i="234"/>
  <c r="G68" i="234" s="1"/>
  <c r="H68" i="234" s="1"/>
  <c r="I68" i="234" s="1"/>
  <c r="J68" i="234" s="1"/>
  <c r="K68" i="234" s="1"/>
  <c r="L68" i="234" s="1"/>
  <c r="M68" i="234" s="1"/>
  <c r="B73" i="234"/>
  <c r="B64" i="234"/>
  <c r="B74" i="234" s="1"/>
  <c r="C63" i="234"/>
  <c r="N73" i="232"/>
  <c r="B68" i="232"/>
  <c r="C68" i="232" s="1"/>
  <c r="D68" i="232" s="1"/>
  <c r="E68" i="232" s="1"/>
  <c r="F68" i="232" s="1"/>
  <c r="G68" i="232" s="1"/>
  <c r="H68" i="232" s="1"/>
  <c r="I68" i="232" s="1"/>
  <c r="J68" i="232" s="1"/>
  <c r="K68" i="232" s="1"/>
  <c r="L68" i="232" s="1"/>
  <c r="M68" i="232" s="1"/>
  <c r="M58" i="232"/>
  <c r="L58" i="232"/>
  <c r="K58" i="232"/>
  <c r="J58" i="232"/>
  <c r="I58" i="232"/>
  <c r="G58" i="232"/>
  <c r="F58" i="232"/>
  <c r="E58" i="232"/>
  <c r="D58" i="232"/>
  <c r="C58" i="232"/>
  <c r="B58" i="232"/>
  <c r="N57" i="232"/>
  <c r="H56" i="232"/>
  <c r="N56" i="232" s="1"/>
  <c r="N55" i="232"/>
  <c r="N54" i="232"/>
  <c r="N53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N45" i="232"/>
  <c r="N44" i="232"/>
  <c r="N41" i="232"/>
  <c r="N40" i="232"/>
  <c r="N39" i="232"/>
  <c r="N37" i="232"/>
  <c r="M34" i="232"/>
  <c r="M38" i="232" s="1"/>
  <c r="M42" i="232" s="1"/>
  <c r="L34" i="232"/>
  <c r="L38" i="232" s="1"/>
  <c r="L42" i="232" s="1"/>
  <c r="K34" i="232"/>
  <c r="K38" i="232" s="1"/>
  <c r="K42" i="232" s="1"/>
  <c r="J34" i="232"/>
  <c r="I34" i="232"/>
  <c r="I38" i="232" s="1"/>
  <c r="I42" i="232" s="1"/>
  <c r="H34" i="232"/>
  <c r="H38" i="232" s="1"/>
  <c r="H42" i="232" s="1"/>
  <c r="G34" i="232"/>
  <c r="G38" i="232" s="1"/>
  <c r="G42" i="232" s="1"/>
  <c r="F34" i="232"/>
  <c r="F38" i="232" s="1"/>
  <c r="F42" i="232" s="1"/>
  <c r="E34" i="232"/>
  <c r="E38" i="232" s="1"/>
  <c r="E42" i="232" s="1"/>
  <c r="D34" i="232"/>
  <c r="D38" i="232" s="1"/>
  <c r="D42" i="232" s="1"/>
  <c r="C34" i="232"/>
  <c r="C38" i="232" s="1"/>
  <c r="C42" i="232" s="1"/>
  <c r="B34" i="232"/>
  <c r="B38" i="232" s="1"/>
  <c r="B42" i="232" s="1"/>
  <c r="N33" i="232"/>
  <c r="N32" i="232"/>
  <c r="N31" i="232"/>
  <c r="N30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M23" i="232"/>
  <c r="L23" i="232"/>
  <c r="K23" i="232"/>
  <c r="J23" i="232"/>
  <c r="I23" i="232"/>
  <c r="H23" i="232"/>
  <c r="G23" i="232"/>
  <c r="F23" i="232"/>
  <c r="F27" i="232" s="1"/>
  <c r="E23" i="232"/>
  <c r="D23" i="232"/>
  <c r="C23" i="232"/>
  <c r="B23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N19" i="232"/>
  <c r="N17" i="232"/>
  <c r="N16" i="232"/>
  <c r="N11" i="232"/>
  <c r="M13" i="232"/>
  <c r="L9" i="232"/>
  <c r="L13" i="232" s="1"/>
  <c r="K9" i="232"/>
  <c r="K13" i="232" s="1"/>
  <c r="J9" i="232"/>
  <c r="J13" i="232" s="1"/>
  <c r="I9" i="232"/>
  <c r="I13" i="232" s="1"/>
  <c r="H9" i="232"/>
  <c r="H13" i="232" s="1"/>
  <c r="G9" i="232"/>
  <c r="G13" i="232" s="1"/>
  <c r="F9" i="232"/>
  <c r="F13" i="232" s="1"/>
  <c r="E9" i="232"/>
  <c r="E13" i="232" s="1"/>
  <c r="D9" i="232"/>
  <c r="D13" i="232" s="1"/>
  <c r="C9" i="232"/>
  <c r="C13" i="232" s="1"/>
  <c r="B9" i="232"/>
  <c r="B13" i="232" s="1"/>
  <c r="N8" i="232"/>
  <c r="N7" i="232"/>
  <c r="N6" i="232"/>
  <c r="N5" i="232"/>
  <c r="N4" i="232"/>
  <c r="G73" i="238" l="1"/>
  <c r="H63" i="238"/>
  <c r="G64" i="238"/>
  <c r="G74" i="238" s="1"/>
  <c r="G63" i="237"/>
  <c r="F73" i="237"/>
  <c r="F64" i="237"/>
  <c r="F74" i="237" s="1"/>
  <c r="G63" i="236"/>
  <c r="F73" i="236"/>
  <c r="F64" i="236"/>
  <c r="F74" i="236" s="1"/>
  <c r="F63" i="235"/>
  <c r="E73" i="235"/>
  <c r="E64" i="235"/>
  <c r="E74" i="235" s="1"/>
  <c r="C64" i="234"/>
  <c r="C74" i="234" s="1"/>
  <c r="D63" i="234"/>
  <c r="C73" i="234"/>
  <c r="N46" i="232"/>
  <c r="F28" i="232"/>
  <c r="M27" i="232"/>
  <c r="D48" i="232"/>
  <c r="D50" i="232" s="1"/>
  <c r="G27" i="232"/>
  <c r="G28" i="232" s="1"/>
  <c r="B27" i="232"/>
  <c r="B28" i="232" s="1"/>
  <c r="N20" i="232"/>
  <c r="I27" i="232"/>
  <c r="I28" i="232" s="1"/>
  <c r="C27" i="232"/>
  <c r="C28" i="232" s="1"/>
  <c r="H48" i="232"/>
  <c r="H50" i="232" s="1"/>
  <c r="E27" i="232"/>
  <c r="E28" i="232" s="1"/>
  <c r="K27" i="232"/>
  <c r="K28" i="232" s="1"/>
  <c r="D27" i="232"/>
  <c r="D28" i="232" s="1"/>
  <c r="N34" i="232"/>
  <c r="N9" i="232"/>
  <c r="N13" i="232" s="1"/>
  <c r="M28" i="232"/>
  <c r="K48" i="232"/>
  <c r="K61" i="232" s="1"/>
  <c r="K62" i="232" s="1"/>
  <c r="K72" i="232" s="1"/>
  <c r="J27" i="232"/>
  <c r="J28" i="232" s="1"/>
  <c r="F48" i="232"/>
  <c r="F61" i="232" s="1"/>
  <c r="F62" i="232" s="1"/>
  <c r="F72" i="232" s="1"/>
  <c r="L48" i="232"/>
  <c r="L50" i="232" s="1"/>
  <c r="E48" i="232"/>
  <c r="E50" i="232" s="1"/>
  <c r="L27" i="232"/>
  <c r="L28" i="232" s="1"/>
  <c r="H27" i="232"/>
  <c r="H28" i="232" s="1"/>
  <c r="B48" i="232"/>
  <c r="B61" i="232" s="1"/>
  <c r="B62" i="232" s="1"/>
  <c r="I48" i="232"/>
  <c r="I50" i="232" s="1"/>
  <c r="C48" i="232"/>
  <c r="C50" i="232" s="1"/>
  <c r="N24" i="232"/>
  <c r="N25" i="232"/>
  <c r="N26" i="232"/>
  <c r="G48" i="232"/>
  <c r="G61" i="232" s="1"/>
  <c r="G62" i="232" s="1"/>
  <c r="G72" i="232" s="1"/>
  <c r="M48" i="232"/>
  <c r="M61" i="232" s="1"/>
  <c r="M62" i="232" s="1"/>
  <c r="M72" i="232" s="1"/>
  <c r="N58" i="232"/>
  <c r="J38" i="232"/>
  <c r="J42" i="232" s="1"/>
  <c r="J48" i="232" s="1"/>
  <c r="J61" i="232" s="1"/>
  <c r="J62" i="232" s="1"/>
  <c r="J72" i="232" s="1"/>
  <c r="H58" i="232"/>
  <c r="N23" i="232"/>
  <c r="L9" i="231"/>
  <c r="I63" i="238" l="1"/>
  <c r="H73" i="238"/>
  <c r="H64" i="238"/>
  <c r="H74" i="238" s="1"/>
  <c r="H63" i="237"/>
  <c r="G73" i="237"/>
  <c r="G64" i="237"/>
  <c r="G74" i="237" s="1"/>
  <c r="H63" i="236"/>
  <c r="G73" i="236"/>
  <c r="G64" i="236"/>
  <c r="G74" i="236" s="1"/>
  <c r="G63" i="235"/>
  <c r="F73" i="235"/>
  <c r="F64" i="235"/>
  <c r="F74" i="235" s="1"/>
  <c r="D64" i="234"/>
  <c r="D74" i="234" s="1"/>
  <c r="D73" i="234"/>
  <c r="E63" i="234"/>
  <c r="G50" i="232"/>
  <c r="D61" i="232"/>
  <c r="D62" i="232" s="1"/>
  <c r="D72" i="232" s="1"/>
  <c r="N38" i="232"/>
  <c r="N42" i="232" s="1"/>
  <c r="N48" i="232" s="1"/>
  <c r="N61" i="232" s="1"/>
  <c r="N62" i="232" s="1"/>
  <c r="I61" i="232"/>
  <c r="I62" i="232" s="1"/>
  <c r="I72" i="232" s="1"/>
  <c r="C61" i="232"/>
  <c r="C62" i="232" s="1"/>
  <c r="C72" i="232" s="1"/>
  <c r="H61" i="232"/>
  <c r="H62" i="232" s="1"/>
  <c r="H72" i="232" s="1"/>
  <c r="L61" i="232"/>
  <c r="L62" i="232" s="1"/>
  <c r="L72" i="232" s="1"/>
  <c r="E61" i="232"/>
  <c r="E62" i="232" s="1"/>
  <c r="E72" i="232" s="1"/>
  <c r="F50" i="232"/>
  <c r="M50" i="232"/>
  <c r="N27" i="232"/>
  <c r="N28" i="232" s="1"/>
  <c r="B50" i="232"/>
  <c r="K50" i="232"/>
  <c r="B72" i="232"/>
  <c r="B63" i="232"/>
  <c r="J50" i="232"/>
  <c r="N73" i="231"/>
  <c r="B68" i="231"/>
  <c r="C68" i="231" s="1"/>
  <c r="D68" i="231" s="1"/>
  <c r="E68" i="231" s="1"/>
  <c r="F68" i="231" s="1"/>
  <c r="G68" i="231" s="1"/>
  <c r="H68" i="231" s="1"/>
  <c r="I68" i="231" s="1"/>
  <c r="J68" i="231" s="1"/>
  <c r="K68" i="231" s="1"/>
  <c r="L68" i="231" s="1"/>
  <c r="M68" i="231" s="1"/>
  <c r="M58" i="231"/>
  <c r="L58" i="231"/>
  <c r="K58" i="231"/>
  <c r="J58" i="231"/>
  <c r="I58" i="231"/>
  <c r="G58" i="231"/>
  <c r="F58" i="231"/>
  <c r="E58" i="231"/>
  <c r="D58" i="231"/>
  <c r="C58" i="231"/>
  <c r="B58" i="231"/>
  <c r="N57" i="231"/>
  <c r="N56" i="231"/>
  <c r="H56" i="231"/>
  <c r="H58" i="231" s="1"/>
  <c r="N55" i="231"/>
  <c r="N54" i="231"/>
  <c r="N53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N45" i="231"/>
  <c r="N44" i="231"/>
  <c r="N41" i="231"/>
  <c r="N40" i="231"/>
  <c r="N39" i="231"/>
  <c r="N37" i="231"/>
  <c r="M34" i="231"/>
  <c r="M38" i="231" s="1"/>
  <c r="M42" i="231" s="1"/>
  <c r="L34" i="231"/>
  <c r="L38" i="231" s="1"/>
  <c r="L42" i="231" s="1"/>
  <c r="K34" i="231"/>
  <c r="K38" i="231" s="1"/>
  <c r="J34" i="231"/>
  <c r="J38" i="231" s="1"/>
  <c r="J42" i="231" s="1"/>
  <c r="I34" i="231"/>
  <c r="I38" i="231" s="1"/>
  <c r="I42" i="231" s="1"/>
  <c r="H34" i="231"/>
  <c r="H38" i="231" s="1"/>
  <c r="H42" i="231" s="1"/>
  <c r="G34" i="231"/>
  <c r="G38" i="231" s="1"/>
  <c r="G42" i="231" s="1"/>
  <c r="F34" i="231"/>
  <c r="F38" i="231" s="1"/>
  <c r="F42" i="231" s="1"/>
  <c r="E34" i="231"/>
  <c r="E38" i="231" s="1"/>
  <c r="E42" i="231" s="1"/>
  <c r="D34" i="231"/>
  <c r="D38" i="231" s="1"/>
  <c r="D42" i="231" s="1"/>
  <c r="C34" i="231"/>
  <c r="C38" i="231" s="1"/>
  <c r="C42" i="231" s="1"/>
  <c r="B34" i="231"/>
  <c r="B38" i="231" s="1"/>
  <c r="B42" i="231" s="1"/>
  <c r="N33" i="231"/>
  <c r="N32" i="231"/>
  <c r="N31" i="231"/>
  <c r="N30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M23" i="231"/>
  <c r="M27" i="231" s="1"/>
  <c r="L23" i="231"/>
  <c r="K23" i="231"/>
  <c r="J23" i="231"/>
  <c r="J27" i="231" s="1"/>
  <c r="I23" i="231"/>
  <c r="I27" i="231" s="1"/>
  <c r="H23" i="231"/>
  <c r="H27" i="231" s="1"/>
  <c r="G23" i="231"/>
  <c r="G27" i="231" s="1"/>
  <c r="F23" i="231"/>
  <c r="F27" i="231" s="1"/>
  <c r="E23" i="231"/>
  <c r="E27" i="231" s="1"/>
  <c r="D23" i="231"/>
  <c r="D27" i="231" s="1"/>
  <c r="C23" i="231"/>
  <c r="C27" i="231" s="1"/>
  <c r="B23" i="231"/>
  <c r="B27" i="231" s="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N19" i="231"/>
  <c r="N17" i="231"/>
  <c r="N16" i="231"/>
  <c r="N11" i="231"/>
  <c r="M9" i="231"/>
  <c r="M13" i="231" s="1"/>
  <c r="L13" i="231"/>
  <c r="K9" i="231"/>
  <c r="K13" i="231" s="1"/>
  <c r="J9" i="231"/>
  <c r="J13" i="231" s="1"/>
  <c r="I9" i="231"/>
  <c r="I13" i="231" s="1"/>
  <c r="H9" i="231"/>
  <c r="H13" i="231" s="1"/>
  <c r="G9" i="231"/>
  <c r="G13" i="231" s="1"/>
  <c r="F9" i="231"/>
  <c r="F13" i="231" s="1"/>
  <c r="E9" i="231"/>
  <c r="E13" i="231" s="1"/>
  <c r="D9" i="231"/>
  <c r="D13" i="231" s="1"/>
  <c r="C9" i="231"/>
  <c r="C13" i="231" s="1"/>
  <c r="B9" i="231"/>
  <c r="B13" i="231" s="1"/>
  <c r="N8" i="231"/>
  <c r="N7" i="231"/>
  <c r="N6" i="231"/>
  <c r="N5" i="231"/>
  <c r="N4" i="231"/>
  <c r="J63" i="238" l="1"/>
  <c r="I73" i="238"/>
  <c r="I64" i="238"/>
  <c r="I74" i="238" s="1"/>
  <c r="I63" i="237"/>
  <c r="H73" i="237"/>
  <c r="H64" i="237"/>
  <c r="H74" i="237" s="1"/>
  <c r="I63" i="236"/>
  <c r="H73" i="236"/>
  <c r="H64" i="236"/>
  <c r="H74" i="236" s="1"/>
  <c r="H63" i="235"/>
  <c r="G73" i="235"/>
  <c r="G64" i="235"/>
  <c r="G74" i="235" s="1"/>
  <c r="F63" i="234"/>
  <c r="E73" i="234"/>
  <c r="E64" i="234"/>
  <c r="E74" i="234" s="1"/>
  <c r="N50" i="232"/>
  <c r="B73" i="232"/>
  <c r="B64" i="232"/>
  <c r="B74" i="232" s="1"/>
  <c r="C63" i="232"/>
  <c r="L27" i="231"/>
  <c r="N20" i="231"/>
  <c r="G48" i="231"/>
  <c r="D48" i="231"/>
  <c r="D61" i="231" s="1"/>
  <c r="D62" i="231" s="1"/>
  <c r="D72" i="231" s="1"/>
  <c r="H48" i="231"/>
  <c r="H50" i="231" s="1"/>
  <c r="L48" i="231"/>
  <c r="L50" i="231" s="1"/>
  <c r="E48" i="231"/>
  <c r="E61" i="231" s="1"/>
  <c r="I48" i="231"/>
  <c r="I50" i="231" s="1"/>
  <c r="M48" i="231"/>
  <c r="M61" i="231" s="1"/>
  <c r="M62" i="231" s="1"/>
  <c r="M72" i="231" s="1"/>
  <c r="C48" i="231"/>
  <c r="C50" i="231" s="1"/>
  <c r="K42" i="231"/>
  <c r="K48" i="231" s="1"/>
  <c r="K27" i="231"/>
  <c r="K28" i="231" s="1"/>
  <c r="F48" i="231"/>
  <c r="J48" i="231"/>
  <c r="J50" i="231" s="1"/>
  <c r="B48" i="231"/>
  <c r="B61" i="231" s="1"/>
  <c r="B62" i="231" s="1"/>
  <c r="C28" i="231"/>
  <c r="G28" i="231"/>
  <c r="N46" i="231"/>
  <c r="N9" i="231"/>
  <c r="N13" i="231" s="1"/>
  <c r="D28" i="231"/>
  <c r="H28" i="231"/>
  <c r="L28" i="231"/>
  <c r="E28" i="231"/>
  <c r="I28" i="231"/>
  <c r="M28" i="231"/>
  <c r="N58" i="231"/>
  <c r="B28" i="231"/>
  <c r="F28" i="231"/>
  <c r="J28" i="231"/>
  <c r="N24" i="231"/>
  <c r="N25" i="231"/>
  <c r="N26" i="231"/>
  <c r="N34" i="231"/>
  <c r="E50" i="231"/>
  <c r="E62" i="231"/>
  <c r="E72" i="231" s="1"/>
  <c r="F61" i="231"/>
  <c r="F62" i="231" s="1"/>
  <c r="F72" i="231" s="1"/>
  <c r="C61" i="231"/>
  <c r="C62" i="231" s="1"/>
  <c r="C72" i="231" s="1"/>
  <c r="G61" i="231"/>
  <c r="G62" i="231" s="1"/>
  <c r="G72" i="231" s="1"/>
  <c r="N23" i="231"/>
  <c r="N38" i="231"/>
  <c r="N42" i="231" s="1"/>
  <c r="F50" i="231"/>
  <c r="G50" i="231"/>
  <c r="N73" i="230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J64" i="238" l="1"/>
  <c r="J74" i="238" s="1"/>
  <c r="K63" i="238"/>
  <c r="J73" i="238"/>
  <c r="J63" i="237"/>
  <c r="I73" i="237"/>
  <c r="I64" i="237"/>
  <c r="I74" i="237" s="1"/>
  <c r="I64" i="236"/>
  <c r="I74" i="236" s="1"/>
  <c r="J63" i="236"/>
  <c r="I73" i="236"/>
  <c r="I63" i="235"/>
  <c r="H73" i="235"/>
  <c r="H64" i="235"/>
  <c r="H74" i="235" s="1"/>
  <c r="G63" i="234"/>
  <c r="F73" i="234"/>
  <c r="F64" i="234"/>
  <c r="F74" i="234" s="1"/>
  <c r="D63" i="232"/>
  <c r="C73" i="232"/>
  <c r="C64" i="232"/>
  <c r="C74" i="232" s="1"/>
  <c r="I61" i="231"/>
  <c r="I62" i="231" s="1"/>
  <c r="I72" i="231" s="1"/>
  <c r="D50" i="231"/>
  <c r="K50" i="231"/>
  <c r="K61" i="231"/>
  <c r="K62" i="231" s="1"/>
  <c r="K72" i="231" s="1"/>
  <c r="N48" i="231"/>
  <c r="N61" i="231" s="1"/>
  <c r="N62" i="231" s="1"/>
  <c r="H61" i="231"/>
  <c r="H62" i="231" s="1"/>
  <c r="H72" i="231" s="1"/>
  <c r="M50" i="231"/>
  <c r="L61" i="231"/>
  <c r="L62" i="231" s="1"/>
  <c r="L72" i="231" s="1"/>
  <c r="B50" i="231"/>
  <c r="N50" i="231" s="1"/>
  <c r="J61" i="231"/>
  <c r="J62" i="231" s="1"/>
  <c r="J72" i="231" s="1"/>
  <c r="N27" i="231"/>
  <c r="N28" i="231" s="1"/>
  <c r="B72" i="231"/>
  <c r="B63" i="231"/>
  <c r="J27" i="230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L63" i="238" l="1"/>
  <c r="K73" i="238"/>
  <c r="K64" i="238"/>
  <c r="K74" i="238" s="1"/>
  <c r="K63" i="237"/>
  <c r="J73" i="237"/>
  <c r="J64" i="237"/>
  <c r="J74" i="237" s="1"/>
  <c r="J64" i="236"/>
  <c r="J74" i="236" s="1"/>
  <c r="K63" i="236"/>
  <c r="J73" i="236"/>
  <c r="J63" i="235"/>
  <c r="I73" i="235"/>
  <c r="I64" i="235"/>
  <c r="I74" i="235" s="1"/>
  <c r="H63" i="234"/>
  <c r="G73" i="234"/>
  <c r="G64" i="234"/>
  <c r="G74" i="234" s="1"/>
  <c r="E63" i="232"/>
  <c r="D73" i="232"/>
  <c r="D64" i="232"/>
  <c r="D74" i="232" s="1"/>
  <c r="B73" i="231"/>
  <c r="B64" i="231"/>
  <c r="B74" i="231" s="1"/>
  <c r="C63" i="231"/>
  <c r="H50" i="230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M63" i="238" l="1"/>
  <c r="L73" i="238"/>
  <c r="L64" i="238"/>
  <c r="L74" i="238" s="1"/>
  <c r="L63" i="237"/>
  <c r="K73" i="237"/>
  <c r="K64" i="237"/>
  <c r="K74" i="237" s="1"/>
  <c r="L63" i="236"/>
  <c r="K73" i="236"/>
  <c r="K64" i="236"/>
  <c r="K74" i="236" s="1"/>
  <c r="K63" i="235"/>
  <c r="J73" i="235"/>
  <c r="J64" i="235"/>
  <c r="J74" i="235" s="1"/>
  <c r="I63" i="234"/>
  <c r="H73" i="234"/>
  <c r="H64" i="234"/>
  <c r="H74" i="234" s="1"/>
  <c r="F63" i="232"/>
  <c r="E73" i="232"/>
  <c r="E64" i="232"/>
  <c r="E74" i="232" s="1"/>
  <c r="D63" i="231"/>
  <c r="C73" i="231"/>
  <c r="C64" i="231"/>
  <c r="C74" i="231" s="1"/>
  <c r="N50" i="230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M73" i="238" l="1"/>
  <c r="M64" i="238"/>
  <c r="M74" i="238" s="1"/>
  <c r="M63" i="237"/>
  <c r="L73" i="237"/>
  <c r="L64" i="237"/>
  <c r="L74" i="237" s="1"/>
  <c r="M63" i="236"/>
  <c r="L73" i="236"/>
  <c r="L64" i="236"/>
  <c r="L74" i="236" s="1"/>
  <c r="L63" i="235"/>
  <c r="K73" i="235"/>
  <c r="K64" i="235"/>
  <c r="K74" i="235" s="1"/>
  <c r="J63" i="234"/>
  <c r="I73" i="234"/>
  <c r="I64" i="234"/>
  <c r="I74" i="234" s="1"/>
  <c r="G63" i="232"/>
  <c r="F73" i="232"/>
  <c r="F64" i="232"/>
  <c r="F74" i="232" s="1"/>
  <c r="E63" i="231"/>
  <c r="D73" i="231"/>
  <c r="D64" i="231"/>
  <c r="D74" i="231" s="1"/>
  <c r="C73" i="230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 s="1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M73" i="237" l="1"/>
  <c r="M64" i="237"/>
  <c r="M74" i="237" s="1"/>
  <c r="M73" i="236"/>
  <c r="M64" i="236"/>
  <c r="M74" i="236" s="1"/>
  <c r="M63" i="235"/>
  <c r="L73" i="235"/>
  <c r="L64" i="235"/>
  <c r="L74" i="235" s="1"/>
  <c r="K63" i="234"/>
  <c r="J73" i="234"/>
  <c r="J64" i="234"/>
  <c r="J74" i="234" s="1"/>
  <c r="H63" i="232"/>
  <c r="G73" i="232"/>
  <c r="G64" i="232"/>
  <c r="G74" i="232" s="1"/>
  <c r="F63" i="231"/>
  <c r="E73" i="231"/>
  <c r="E64" i="231"/>
  <c r="E74" i="231" s="1"/>
  <c r="H58" i="228"/>
  <c r="E63" i="230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M73" i="235" l="1"/>
  <c r="M64" i="235"/>
  <c r="M74" i="235" s="1"/>
  <c r="L63" i="234"/>
  <c r="K73" i="234"/>
  <c r="K64" i="234"/>
  <c r="K74" i="234" s="1"/>
  <c r="H73" i="232"/>
  <c r="I63" i="232"/>
  <c r="H64" i="232"/>
  <c r="H74" i="232" s="1"/>
  <c r="F73" i="231"/>
  <c r="F64" i="231"/>
  <c r="F74" i="231" s="1"/>
  <c r="G63" i="231"/>
  <c r="I48" i="227"/>
  <c r="N46" i="227"/>
  <c r="F63" i="230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M63" i="234" l="1"/>
  <c r="L73" i="234"/>
  <c r="L64" i="234"/>
  <c r="L74" i="234" s="1"/>
  <c r="J63" i="232"/>
  <c r="I73" i="232"/>
  <c r="I64" i="232"/>
  <c r="I74" i="232" s="1"/>
  <c r="G64" i="231"/>
  <c r="G74" i="231" s="1"/>
  <c r="H63" i="231"/>
  <c r="G73" i="231"/>
  <c r="J50" i="227"/>
  <c r="F73" i="230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M73" i="234" l="1"/>
  <c r="M64" i="234"/>
  <c r="M74" i="234" s="1"/>
  <c r="K63" i="232"/>
  <c r="J73" i="232"/>
  <c r="J64" i="232"/>
  <c r="J74" i="232" s="1"/>
  <c r="I63" i="231"/>
  <c r="H73" i="231"/>
  <c r="H64" i="231"/>
  <c r="H74" i="231" s="1"/>
  <c r="G73" i="230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B68" i="225"/>
  <c r="C68" i="225" s="1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L63" i="232" l="1"/>
  <c r="K73" i="232"/>
  <c r="K64" i="232"/>
  <c r="K74" i="232" s="1"/>
  <c r="J63" i="231"/>
  <c r="I73" i="231"/>
  <c r="I64" i="231"/>
  <c r="I74" i="231" s="1"/>
  <c r="I63" i="230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M63" i="232" l="1"/>
  <c r="L73" i="232"/>
  <c r="L64" i="232"/>
  <c r="L74" i="232" s="1"/>
  <c r="J73" i="231"/>
  <c r="J64" i="231"/>
  <c r="J74" i="231" s="1"/>
  <c r="K63" i="231"/>
  <c r="J63" i="230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M73" i="232" l="1"/>
  <c r="M64" i="232"/>
  <c r="M74" i="232" s="1"/>
  <c r="L63" i="231"/>
  <c r="K73" i="231"/>
  <c r="K64" i="231"/>
  <c r="K74" i="231" s="1"/>
  <c r="J73" i="230"/>
  <c r="J64" i="230"/>
  <c r="J74" i="230" s="1"/>
  <c r="K63" i="230"/>
  <c r="F48" i="224"/>
  <c r="F50" i="224" s="1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P9" i="224" s="1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F61" i="224"/>
  <c r="F62" i="224" s="1"/>
  <c r="F72" i="224" s="1"/>
  <c r="H48" i="224"/>
  <c r="H61" i="224" s="1"/>
  <c r="H62" i="224" s="1"/>
  <c r="H72" i="224" s="1"/>
  <c r="I48" i="224"/>
  <c r="I61" i="224" s="1"/>
  <c r="I62" i="224" s="1"/>
  <c r="I72" i="224" s="1"/>
  <c r="L61" i="224"/>
  <c r="L62" i="224" s="1"/>
  <c r="L72" i="224" s="1"/>
  <c r="B48" i="224"/>
  <c r="B50" i="224" s="1"/>
  <c r="L50" i="224"/>
  <c r="N38" i="224"/>
  <c r="N42" i="224" s="1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M63" i="231" l="1"/>
  <c r="L73" i="231"/>
  <c r="L64" i="231"/>
  <c r="L74" i="231" s="1"/>
  <c r="E50" i="224"/>
  <c r="N13" i="224"/>
  <c r="M50" i="224"/>
  <c r="K73" i="230"/>
  <c r="K64" i="230"/>
  <c r="K74" i="230" s="1"/>
  <c r="L63" i="230"/>
  <c r="D48" i="223"/>
  <c r="D61" i="223" s="1"/>
  <c r="D62" i="223" s="1"/>
  <c r="D72" i="223" s="1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M62" i="223" s="1"/>
  <c r="M72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K50" i="223" s="1"/>
  <c r="C48" i="223"/>
  <c r="C61" i="223" s="1"/>
  <c r="C62" i="223" s="1"/>
  <c r="C72" i="223" s="1"/>
  <c r="N20" i="223"/>
  <c r="E27" i="223"/>
  <c r="E28" i="223" s="1"/>
  <c r="D27" i="223"/>
  <c r="D28" i="223" s="1"/>
  <c r="M28" i="223"/>
  <c r="N9" i="223"/>
  <c r="P9" i="223" s="1"/>
  <c r="K28" i="223"/>
  <c r="L28" i="223"/>
  <c r="N24" i="223"/>
  <c r="N25" i="223"/>
  <c r="N26" i="223"/>
  <c r="F27" i="223"/>
  <c r="F28" i="223" s="1"/>
  <c r="G27" i="223"/>
  <c r="G28" i="223" s="1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D50" i="223"/>
  <c r="F48" i="223"/>
  <c r="F61" i="223" s="1"/>
  <c r="F62" i="223" s="1"/>
  <c r="F72" i="223" s="1"/>
  <c r="P16" i="223"/>
  <c r="M73" i="231" l="1"/>
  <c r="M64" i="231"/>
  <c r="M74" i="231" s="1"/>
  <c r="K61" i="223"/>
  <c r="K62" i="223" s="1"/>
  <c r="K72" i="223" s="1"/>
  <c r="M50" i="223"/>
  <c r="M63" i="230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C62" i="222" s="1"/>
  <c r="C72" i="222" s="1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J61" i="222" s="1"/>
  <c r="J62" i="222" s="1"/>
  <c r="J72" i="222" s="1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50" i="222"/>
  <c r="G50" i="222"/>
  <c r="G62" i="222"/>
  <c r="G72" i="222" s="1"/>
  <c r="C50" i="222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K20" i="220"/>
  <c r="J20" i="220"/>
  <c r="I20" i="220"/>
  <c r="H20" i="220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H48" i="220" l="1"/>
  <c r="L48" i="220"/>
  <c r="N50" i="222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E50" i="220" s="1"/>
  <c r="I48" i="220"/>
  <c r="I61" i="220" s="1"/>
  <c r="I62" i="220" s="1"/>
  <c r="I72" i="220" s="1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K28" i="220" s="1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C62" i="220"/>
  <c r="C72" i="220" s="1"/>
  <c r="H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D48" i="219" l="1"/>
  <c r="H48" i="219"/>
  <c r="L48" i="219"/>
  <c r="L61" i="219" s="1"/>
  <c r="L62" i="219" s="1"/>
  <c r="L72" i="219" s="1"/>
  <c r="E61" i="220"/>
  <c r="E62" i="220" s="1"/>
  <c r="E72" i="220" s="1"/>
  <c r="I50" i="220"/>
  <c r="E48" i="219"/>
  <c r="I48" i="219"/>
  <c r="I61" i="219" s="1"/>
  <c r="I62" i="219" s="1"/>
  <c r="I72" i="219" s="1"/>
  <c r="C63" i="222"/>
  <c r="C73" i="222" s="1"/>
  <c r="B73" i="222"/>
  <c r="M63" i="224"/>
  <c r="L73" i="224"/>
  <c r="L64" i="224"/>
  <c r="L74" i="224" s="1"/>
  <c r="J73" i="223"/>
  <c r="J64" i="223"/>
  <c r="J74" i="223" s="1"/>
  <c r="K63" i="223"/>
  <c r="D63" i="222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C64" i="222" l="1"/>
  <c r="C74" i="222" s="1"/>
  <c r="E48" i="218"/>
  <c r="I48" i="218"/>
  <c r="I61" i="218" s="1"/>
  <c r="I62" i="218" s="1"/>
  <c r="I72" i="218" s="1"/>
  <c r="M61" i="219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N28" i="219" s="1"/>
  <c r="C50" i="219"/>
  <c r="N48" i="219"/>
  <c r="N61" i="219" s="1"/>
  <c r="N62" i="219" s="1"/>
  <c r="B50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D50" i="218"/>
  <c r="E50" i="218"/>
  <c r="G48" i="218"/>
  <c r="G61" i="218" s="1"/>
  <c r="G62" i="218" s="1"/>
  <c r="G72" i="218" s="1"/>
  <c r="E61" i="218"/>
  <c r="E62" i="218" s="1"/>
  <c r="E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L61" i="218" l="1"/>
  <c r="L62" i="218" s="1"/>
  <c r="L72" i="218" s="1"/>
  <c r="M61" i="218"/>
  <c r="M62" i="218" s="1"/>
  <c r="M72" i="218" s="1"/>
  <c r="F50" i="218"/>
  <c r="D48" i="217"/>
  <c r="D61" i="217" s="1"/>
  <c r="D62" i="217" s="1"/>
  <c r="D72" i="217" s="1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H61" i="217" l="1"/>
  <c r="H62" i="217" s="1"/>
  <c r="H72" i="217" s="1"/>
  <c r="E48" i="216"/>
  <c r="I48" i="216"/>
  <c r="I50" i="216" s="1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G61" i="215" s="1"/>
  <c r="G62" i="215" s="1"/>
  <c r="G72" i="215" s="1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K61" i="214"/>
  <c r="K62" i="214" s="1"/>
  <c r="K72" i="214" s="1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N44" i="213" s="1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P53" i="213" s="1"/>
  <c r="Z53" i="213" s="1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5" i="213"/>
  <c r="N46" i="213" s="1"/>
  <c r="B23" i="213"/>
  <c r="C23" i="213"/>
  <c r="D23" i="213"/>
  <c r="D27" i="213" s="1"/>
  <c r="D28" i="213" s="1"/>
  <c r="E23" i="213"/>
  <c r="F23" i="213"/>
  <c r="G23" i="213"/>
  <c r="H23" i="213"/>
  <c r="H27" i="213" s="1"/>
  <c r="H28" i="213" s="1"/>
  <c r="I23" i="213"/>
  <c r="J23" i="213"/>
  <c r="K23" i="213"/>
  <c r="L23" i="213"/>
  <c r="M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F27" i="213"/>
  <c r="F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N41" i="212"/>
  <c r="N40" i="212"/>
  <c r="N39" i="212"/>
  <c r="N37" i="212"/>
  <c r="M34" i="212"/>
  <c r="L34" i="212"/>
  <c r="L38" i="212" s="1"/>
  <c r="L42" i="212" s="1"/>
  <c r="K34" i="212"/>
  <c r="K38" i="212" s="1"/>
  <c r="K42" i="212" s="1"/>
  <c r="J34" i="212"/>
  <c r="I34" i="212"/>
  <c r="I38" i="212" s="1"/>
  <c r="I42" i="212" s="1"/>
  <c r="I48" i="212" s="1"/>
  <c r="H34" i="212"/>
  <c r="H38" i="212" s="1"/>
  <c r="H42" i="212" s="1"/>
  <c r="G34" i="212"/>
  <c r="G38" i="212"/>
  <c r="G42" i="212" s="1"/>
  <c r="F34" i="212"/>
  <c r="F38" i="212" s="1"/>
  <c r="F42" i="212" s="1"/>
  <c r="F48" i="212" s="1"/>
  <c r="F61" i="212" s="1"/>
  <c r="E34" i="212"/>
  <c r="E38" i="212" s="1"/>
  <c r="D34" i="212"/>
  <c r="D38" i="212"/>
  <c r="D42" i="212" s="1"/>
  <c r="C34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D24" i="212"/>
  <c r="C24" i="212"/>
  <c r="B24" i="212"/>
  <c r="M23" i="212"/>
  <c r="M27" i="212" s="1"/>
  <c r="L23" i="212"/>
  <c r="K23" i="212"/>
  <c r="K27" i="212" s="1"/>
  <c r="K28" i="212" s="1"/>
  <c r="J23" i="212"/>
  <c r="I23" i="212"/>
  <c r="H23" i="212"/>
  <c r="H27" i="212" s="1"/>
  <c r="H28" i="212" s="1"/>
  <c r="G23" i="212"/>
  <c r="F23" i="212"/>
  <c r="E23" i="212"/>
  <c r="D23" i="212"/>
  <c r="C23" i="212"/>
  <c r="B23" i="212"/>
  <c r="B27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11" i="212"/>
  <c r="M9" i="212"/>
  <c r="M13" i="212"/>
  <c r="L9" i="212"/>
  <c r="L13" i="212" s="1"/>
  <c r="K9" i="212"/>
  <c r="K13" i="212" s="1"/>
  <c r="K50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6" i="212"/>
  <c r="N5" i="212"/>
  <c r="N4" i="212"/>
  <c r="J27" i="212"/>
  <c r="J28" i="212"/>
  <c r="E42" i="212"/>
  <c r="M38" i="212"/>
  <c r="M42" i="212" s="1"/>
  <c r="P53" i="212"/>
  <c r="Z53" i="212" s="1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 s="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H34" i="211"/>
  <c r="G34" i="211"/>
  <c r="G38" i="211" s="1"/>
  <c r="G42" i="211" s="1"/>
  <c r="F34" i="211"/>
  <c r="F38" i="211" s="1"/>
  <c r="F42" i="211" s="1"/>
  <c r="E34" i="211"/>
  <c r="D34" i="211"/>
  <c r="D38" i="211" s="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I27" i="211" s="1"/>
  <c r="I28" i="211" s="1"/>
  <c r="H24" i="211"/>
  <c r="G24" i="211"/>
  <c r="F24" i="211"/>
  <c r="E24" i="211"/>
  <c r="E27" i="211" s="1"/>
  <c r="D24" i="211"/>
  <c r="C24" i="211"/>
  <c r="B24" i="211"/>
  <c r="M23" i="211"/>
  <c r="M27" i="211" s="1"/>
  <c r="L23" i="211"/>
  <c r="K23" i="211"/>
  <c r="K27" i="211" s="1"/>
  <c r="K28" i="211" s="1"/>
  <c r="J23" i="211"/>
  <c r="I23" i="211"/>
  <c r="H23" i="211"/>
  <c r="G23" i="211"/>
  <c r="G27" i="211" s="1"/>
  <c r="F23" i="211"/>
  <c r="E23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D61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6" i="209" s="1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H34" i="209"/>
  <c r="H38" i="209" s="1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M23" i="209"/>
  <c r="M27" i="209" s="1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J20" i="209"/>
  <c r="I20" i="209"/>
  <c r="H20" i="209"/>
  <c r="G20" i="209"/>
  <c r="F20" i="209"/>
  <c r="E20" i="209"/>
  <c r="D20" i="209"/>
  <c r="C20" i="209"/>
  <c r="B20" i="209"/>
  <c r="N19" i="209"/>
  <c r="N17" i="209"/>
  <c r="N16" i="209"/>
  <c r="N11" i="209"/>
  <c r="M9" i="209"/>
  <c r="M13" i="209" s="1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 s="1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L27" i="209"/>
  <c r="H27" i="209"/>
  <c r="D27" i="209"/>
  <c r="N20" i="209"/>
  <c r="N45" i="209"/>
  <c r="N56" i="209"/>
  <c r="N87" i="209"/>
  <c r="G84" i="209"/>
  <c r="K84" i="209"/>
  <c r="L58" i="209"/>
  <c r="H84" i="209"/>
  <c r="L84" i="209"/>
  <c r="E58" i="209"/>
  <c r="E84" i="209"/>
  <c r="I84" i="209"/>
  <c r="L57" i="208"/>
  <c r="N57" i="208" s="1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 s="1"/>
  <c r="K42" i="208" s="1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D25" i="208"/>
  <c r="C25" i="208"/>
  <c r="B25" i="208"/>
  <c r="M24" i="208"/>
  <c r="L24" i="208"/>
  <c r="K24" i="208"/>
  <c r="J24" i="208"/>
  <c r="I24" i="208"/>
  <c r="H24" i="208"/>
  <c r="G24" i="208"/>
  <c r="F24" i="208"/>
  <c r="E24" i="208"/>
  <c r="D24" i="208"/>
  <c r="C24" i="208"/>
  <c r="B24" i="208"/>
  <c r="M23" i="208"/>
  <c r="M27" i="208" s="1"/>
  <c r="L23" i="208"/>
  <c r="L27" i="208" s="1"/>
  <c r="K23" i="208"/>
  <c r="K27" i="208" s="1"/>
  <c r="K28" i="208" s="1"/>
  <c r="J23" i="208"/>
  <c r="J27" i="208" s="1"/>
  <c r="I23" i="208"/>
  <c r="H23" i="208"/>
  <c r="H27" i="208" s="1"/>
  <c r="G23" i="208"/>
  <c r="F23" i="208"/>
  <c r="F27" i="208" s="1"/>
  <c r="E23" i="208"/>
  <c r="D23" i="208"/>
  <c r="C23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E13" i="208" s="1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D9" i="208"/>
  <c r="D13" i="208" s="1"/>
  <c r="C9" i="208"/>
  <c r="B9" i="208"/>
  <c r="N8" i="208"/>
  <c r="N7" i="208"/>
  <c r="N6" i="208"/>
  <c r="N5" i="208"/>
  <c r="N4" i="208"/>
  <c r="N45" i="208"/>
  <c r="N46" i="208" s="1"/>
  <c r="C88" i="208"/>
  <c r="G48" i="208"/>
  <c r="G61" i="208" s="1"/>
  <c r="M53" i="207"/>
  <c r="N53" i="207" s="1"/>
  <c r="M55" i="207"/>
  <c r="M45" i="207"/>
  <c r="L56" i="207"/>
  <c r="L58" i="207" s="1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K58" i="207"/>
  <c r="J58" i="207"/>
  <c r="I58" i="207"/>
  <c r="H58" i="207"/>
  <c r="G58" i="207"/>
  <c r="F58" i="207"/>
  <c r="D58" i="207"/>
  <c r="C58" i="207"/>
  <c r="N57" i="207"/>
  <c r="B55" i="207"/>
  <c r="B58" i="207" s="1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 s="1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 s="1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 s="1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 s="1"/>
  <c r="K23" i="207"/>
  <c r="J23" i="207"/>
  <c r="J27" i="207" s="1"/>
  <c r="I23" i="207"/>
  <c r="I27" i="207" s="1"/>
  <c r="H23" i="207"/>
  <c r="G23" i="207"/>
  <c r="F23" i="207"/>
  <c r="F27" i="207" s="1"/>
  <c r="F28" i="207" s="1"/>
  <c r="E23" i="207"/>
  <c r="E27" i="207" s="1"/>
  <c r="D23" i="207"/>
  <c r="C23" i="207"/>
  <c r="B23" i="207"/>
  <c r="B27" i="207" s="1"/>
  <c r="B28" i="207" s="1"/>
  <c r="M20" i="207"/>
  <c r="L20" i="207"/>
  <c r="K20" i="207"/>
  <c r="K48" i="207" s="1"/>
  <c r="K61" i="207" s="1"/>
  <c r="K62" i="207" s="1"/>
  <c r="K72" i="207" s="1"/>
  <c r="J20" i="207"/>
  <c r="I20" i="207"/>
  <c r="H20" i="207"/>
  <c r="G20" i="207"/>
  <c r="F20" i="207"/>
  <c r="E20" i="207"/>
  <c r="D20" i="207"/>
  <c r="C20" i="207"/>
  <c r="B20" i="207"/>
  <c r="N19" i="207"/>
  <c r="N17" i="207"/>
  <c r="N16" i="207"/>
  <c r="N20" i="207" s="1"/>
  <c r="J11" i="207"/>
  <c r="I11" i="207"/>
  <c r="H11" i="207"/>
  <c r="H13" i="207" s="1"/>
  <c r="G11" i="207"/>
  <c r="F11" i="207"/>
  <c r="E11" i="207"/>
  <c r="D11" i="207"/>
  <c r="C11" i="207"/>
  <c r="B11" i="207"/>
  <c r="M9" i="207"/>
  <c r="M13" i="207" s="1"/>
  <c r="L9" i="207"/>
  <c r="L13" i="207"/>
  <c r="K9" i="207"/>
  <c r="K13" i="207" s="1"/>
  <c r="J9" i="207"/>
  <c r="J13" i="207"/>
  <c r="I9" i="207"/>
  <c r="I13" i="207" s="1"/>
  <c r="H9" i="207"/>
  <c r="G9" i="207"/>
  <c r="F9" i="207"/>
  <c r="F13" i="207" s="1"/>
  <c r="E9" i="207"/>
  <c r="E13" i="207" s="1"/>
  <c r="D9" i="207"/>
  <c r="D13" i="207" s="1"/>
  <c r="C9" i="207"/>
  <c r="B9" i="207"/>
  <c r="B13" i="207"/>
  <c r="N8" i="207"/>
  <c r="N7" i="207"/>
  <c r="N6" i="207"/>
  <c r="N5" i="207"/>
  <c r="N9" i="207" s="1"/>
  <c r="N4" i="207"/>
  <c r="N46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 s="1"/>
  <c r="N73" i="206"/>
  <c r="B68" i="206"/>
  <c r="C68" i="206" s="1"/>
  <c r="D68" i="206" s="1"/>
  <c r="E68" i="206" s="1"/>
  <c r="F68" i="206" s="1"/>
  <c r="G68" i="206" s="1"/>
  <c r="H68" i="206" s="1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F84" i="206" s="1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 s="1"/>
  <c r="L42" i="206" s="1"/>
  <c r="K34" i="206"/>
  <c r="K38" i="206" s="1"/>
  <c r="K42" i="206"/>
  <c r="J34" i="206"/>
  <c r="J38" i="206" s="1"/>
  <c r="J42" i="206" s="1"/>
  <c r="I34" i="206"/>
  <c r="I38" i="206" s="1"/>
  <c r="I42" i="206" s="1"/>
  <c r="H34" i="206"/>
  <c r="H38" i="206" s="1"/>
  <c r="H42" i="206" s="1"/>
  <c r="G34" i="206"/>
  <c r="G38" i="206" s="1"/>
  <c r="G42" i="206" s="1"/>
  <c r="F34" i="206"/>
  <c r="F38" i="206" s="1"/>
  <c r="F42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I23" i="206"/>
  <c r="I27" i="206" s="1"/>
  <c r="I28" i="206" s="1"/>
  <c r="H23" i="206"/>
  <c r="G23" i="206"/>
  <c r="G27" i="206" s="1"/>
  <c r="F23" i="206"/>
  <c r="F27" i="206" s="1"/>
  <c r="F28" i="206" s="1"/>
  <c r="E23" i="206"/>
  <c r="E27" i="206" s="1"/>
  <c r="D23" i="206"/>
  <c r="C23" i="206"/>
  <c r="B23" i="206"/>
  <c r="B27" i="206" s="1"/>
  <c r="M20" i="206"/>
  <c r="L20" i="206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J13" i="206" s="1"/>
  <c r="I11" i="206"/>
  <c r="H11" i="206"/>
  <c r="G11" i="206"/>
  <c r="F11" i="206"/>
  <c r="E11" i="206"/>
  <c r="D11" i="206"/>
  <c r="C11" i="206"/>
  <c r="B11" i="206"/>
  <c r="M9" i="206"/>
  <c r="M13" i="206" s="1"/>
  <c r="L9" i="206"/>
  <c r="L13" i="206"/>
  <c r="K9" i="206"/>
  <c r="K13" i="206" s="1"/>
  <c r="J9" i="206"/>
  <c r="I9" i="206"/>
  <c r="I13" i="206" s="1"/>
  <c r="H9" i="206"/>
  <c r="H13" i="206" s="1"/>
  <c r="G9" i="206"/>
  <c r="F9" i="206"/>
  <c r="E9" i="206"/>
  <c r="E13" i="206" s="1"/>
  <c r="D9" i="206"/>
  <c r="D13" i="206" s="1"/>
  <c r="C9" i="206"/>
  <c r="B9" i="206"/>
  <c r="N8" i="206"/>
  <c r="N7" i="206"/>
  <c r="N6" i="206"/>
  <c r="N5" i="206"/>
  <c r="N4" i="206"/>
  <c r="E28" i="206"/>
  <c r="G84" i="206"/>
  <c r="L84" i="206"/>
  <c r="B85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 s="1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 s="1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 s="1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M27" i="205" s="1"/>
  <c r="M28" i="205" s="1"/>
  <c r="L23" i="205"/>
  <c r="K23" i="205"/>
  <c r="J23" i="205"/>
  <c r="J27" i="205" s="1"/>
  <c r="J28" i="205" s="1"/>
  <c r="I23" i="205"/>
  <c r="H23" i="205"/>
  <c r="G23" i="205"/>
  <c r="G27" i="205" s="1"/>
  <c r="F23" i="205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C13" i="205" s="1"/>
  <c r="B9" i="205"/>
  <c r="B13" i="205" s="1"/>
  <c r="N8" i="205"/>
  <c r="N7" i="205"/>
  <c r="N6" i="205"/>
  <c r="N5" i="205"/>
  <c r="N4" i="205"/>
  <c r="B42" i="205"/>
  <c r="B48" i="205"/>
  <c r="B61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N87" i="204" s="1"/>
  <c r="B55" i="204"/>
  <c r="N55" i="204" s="1"/>
  <c r="N54" i="204"/>
  <c r="E53" i="204"/>
  <c r="N53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 s="1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D34" i="204"/>
  <c r="D38" i="204" s="1"/>
  <c r="D42" i="204" s="1"/>
  <c r="C34" i="204"/>
  <c r="B34" i="204"/>
  <c r="B38" i="204" s="1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 s="1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J24" i="204"/>
  <c r="J27" i="204" s="1"/>
  <c r="I24" i="204"/>
  <c r="H24" i="204"/>
  <c r="G24" i="204"/>
  <c r="F24" i="204"/>
  <c r="F27" i="204" s="1"/>
  <c r="F28" i="204" s="1"/>
  <c r="E24" i="204"/>
  <c r="D24" i="204"/>
  <c r="C24" i="204"/>
  <c r="B24" i="204"/>
  <c r="M23" i="204"/>
  <c r="M27" i="204"/>
  <c r="L23" i="204"/>
  <c r="K23" i="204"/>
  <c r="J23" i="204"/>
  <c r="I23" i="204"/>
  <c r="I27" i="204" s="1"/>
  <c r="H23" i="204"/>
  <c r="G23" i="204"/>
  <c r="F23" i="204"/>
  <c r="E23" i="204"/>
  <c r="D23" i="204"/>
  <c r="D27" i="204" s="1"/>
  <c r="C23" i="204"/>
  <c r="C27" i="204" s="1"/>
  <c r="B23" i="204"/>
  <c r="M20" i="204"/>
  <c r="L20" i="204"/>
  <c r="K20" i="204"/>
  <c r="J20" i="204"/>
  <c r="I20" i="204"/>
  <c r="H20" i="204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 s="1"/>
  <c r="J9" i="204"/>
  <c r="I9" i="204"/>
  <c r="I13" i="204" s="1"/>
  <c r="H9" i="204"/>
  <c r="G9" i="204"/>
  <c r="F9" i="204"/>
  <c r="F13" i="204" s="1"/>
  <c r="E9" i="204"/>
  <c r="E13" i="204" s="1"/>
  <c r="D9" i="204"/>
  <c r="C9" i="204"/>
  <c r="B9" i="204"/>
  <c r="B13" i="204" s="1"/>
  <c r="N8" i="204"/>
  <c r="N7" i="204"/>
  <c r="N6" i="204"/>
  <c r="N5" i="204"/>
  <c r="N4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5" i="203" s="1"/>
  <c r="B83" i="203"/>
  <c r="C83" i="203"/>
  <c r="N73" i="203"/>
  <c r="B68" i="203"/>
  <c r="C68" i="203" s="1"/>
  <c r="D68" i="203" s="1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 s="1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 s="1"/>
  <c r="X33" i="203"/>
  <c r="AL33" i="203" s="1"/>
  <c r="W33" i="203"/>
  <c r="AK33" i="203" s="1"/>
  <c r="V33" i="203"/>
  <c r="AJ33" i="203" s="1"/>
  <c r="U33" i="203"/>
  <c r="AI33" i="203" s="1"/>
  <c r="T33" i="203"/>
  <c r="AH33" i="203"/>
  <c r="S33" i="203"/>
  <c r="AG33" i="203" s="1"/>
  <c r="R33" i="203"/>
  <c r="AF33" i="203" s="1"/>
  <c r="Q33" i="203"/>
  <c r="AE33" i="203" s="1"/>
  <c r="N33" i="203"/>
  <c r="AB33" i="203" s="1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 s="1"/>
  <c r="U32" i="203"/>
  <c r="AI32" i="203" s="1"/>
  <c r="T32" i="203"/>
  <c r="AH32" i="203" s="1"/>
  <c r="S32" i="203"/>
  <c r="AG32" i="203" s="1"/>
  <c r="R32" i="203"/>
  <c r="AF32" i="203" s="1"/>
  <c r="Q32" i="203"/>
  <c r="AE32" i="203" s="1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I24" i="203"/>
  <c r="H24" i="203"/>
  <c r="G24" i="203"/>
  <c r="F24" i="203"/>
  <c r="E24" i="203"/>
  <c r="D24" i="203"/>
  <c r="C24" i="203"/>
  <c r="B24" i="203"/>
  <c r="M23" i="203"/>
  <c r="M27" i="203"/>
  <c r="L23" i="203"/>
  <c r="L27" i="203" s="1"/>
  <c r="L28" i="203" s="1"/>
  <c r="K23" i="203"/>
  <c r="J23" i="203"/>
  <c r="I23" i="203"/>
  <c r="I27" i="203" s="1"/>
  <c r="H23" i="203"/>
  <c r="G23" i="203"/>
  <c r="F23" i="203"/>
  <c r="E23" i="203"/>
  <c r="E27" i="203" s="1"/>
  <c r="D23" i="203"/>
  <c r="C23" i="203"/>
  <c r="B23" i="203"/>
  <c r="M20" i="203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C11" i="203"/>
  <c r="B11" i="203"/>
  <c r="M9" i="203"/>
  <c r="M13" i="203" s="1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D9" i="203"/>
  <c r="C9" i="203"/>
  <c r="B9" i="203"/>
  <c r="N8" i="203"/>
  <c r="N7" i="203"/>
  <c r="N6" i="203"/>
  <c r="N5" i="203"/>
  <c r="N4" i="203"/>
  <c r="K84" i="203"/>
  <c r="H84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N45" i="202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 s="1"/>
  <c r="J34" i="202"/>
  <c r="J38" i="202" s="1"/>
  <c r="J42" i="202" s="1"/>
  <c r="I34" i="202"/>
  <c r="H34" i="202"/>
  <c r="H38" i="202" s="1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 s="1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 s="1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 s="1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F27" i="202" s="1"/>
  <c r="E24" i="202"/>
  <c r="D24" i="202"/>
  <c r="C24" i="202"/>
  <c r="C27" i="202" s="1"/>
  <c r="B24" i="202"/>
  <c r="M23" i="202"/>
  <c r="M27" i="202" s="1"/>
  <c r="L23" i="202"/>
  <c r="K23" i="202"/>
  <c r="K27" i="202" s="1"/>
  <c r="J23" i="202"/>
  <c r="J27" i="202" s="1"/>
  <c r="I23" i="202"/>
  <c r="I27" i="202" s="1"/>
  <c r="H23" i="202"/>
  <c r="G23" i="202"/>
  <c r="F23" i="202"/>
  <c r="E23" i="202"/>
  <c r="D23" i="202"/>
  <c r="C23" i="202"/>
  <c r="B23" i="202"/>
  <c r="M20" i="202"/>
  <c r="M48" i="202" s="1"/>
  <c r="L20" i="202"/>
  <c r="K20" i="202"/>
  <c r="J20" i="202"/>
  <c r="I20" i="202"/>
  <c r="H20" i="202"/>
  <c r="G20" i="202"/>
  <c r="F20" i="202"/>
  <c r="E20" i="202"/>
  <c r="D20" i="202"/>
  <c r="C20" i="202"/>
  <c r="B20" i="202"/>
  <c r="N19" i="202"/>
  <c r="N17" i="202"/>
  <c r="N16" i="202"/>
  <c r="G11" i="202"/>
  <c r="F11" i="202"/>
  <c r="E11" i="202"/>
  <c r="D11" i="202"/>
  <c r="C11" i="202"/>
  <c r="B11" i="202"/>
  <c r="M9" i="202"/>
  <c r="M13" i="202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N8" i="202"/>
  <c r="N9" i="202" s="1"/>
  <c r="N7" i="202"/>
  <c r="N6" i="202"/>
  <c r="N5" i="202"/>
  <c r="N4" i="202"/>
  <c r="J84" i="202"/>
  <c r="H84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 s="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G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 s="1"/>
  <c r="M42" i="201" s="1"/>
  <c r="L34" i="201"/>
  <c r="L38" i="201" s="1"/>
  <c r="L42" i="201" s="1"/>
  <c r="K34" i="201"/>
  <c r="K38" i="201" s="1"/>
  <c r="K42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F34" i="201"/>
  <c r="F38" i="201" s="1"/>
  <c r="F42" i="201" s="1"/>
  <c r="E34" i="201"/>
  <c r="E38" i="201" s="1"/>
  <c r="E42" i="201" s="1"/>
  <c r="D34" i="201"/>
  <c r="C34" i="201"/>
  <c r="C38" i="201" s="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 s="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B24" i="201"/>
  <c r="M23" i="201"/>
  <c r="L23" i="201"/>
  <c r="L27" i="201" s="1"/>
  <c r="K23" i="201"/>
  <c r="K27" i="201" s="1"/>
  <c r="J23" i="201"/>
  <c r="J27" i="201" s="1"/>
  <c r="I23" i="201"/>
  <c r="H23" i="201"/>
  <c r="G23" i="201"/>
  <c r="F23" i="201"/>
  <c r="F27" i="201" s="1"/>
  <c r="E23" i="201"/>
  <c r="D23" i="201"/>
  <c r="D27" i="201" s="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M9" i="201"/>
  <c r="M13" i="201" s="1"/>
  <c r="L9" i="201"/>
  <c r="L13" i="201" s="1"/>
  <c r="K9" i="201"/>
  <c r="K13" i="201" s="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N8" i="201"/>
  <c r="N7" i="201"/>
  <c r="N6" i="201"/>
  <c r="N5" i="201"/>
  <c r="N4" i="201"/>
  <c r="B58" i="201"/>
  <c r="L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 s="1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N45" i="200"/>
  <c r="N44" i="200"/>
  <c r="N41" i="200"/>
  <c r="N40" i="200"/>
  <c r="N39" i="200"/>
  <c r="N37" i="200"/>
  <c r="M34" i="200"/>
  <c r="M38" i="200"/>
  <c r="M42" i="200" s="1"/>
  <c r="L34" i="200"/>
  <c r="L38" i="200" s="1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F34" i="200"/>
  <c r="E34" i="200"/>
  <c r="E38" i="200" s="1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 s="1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 s="1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 s="1"/>
  <c r="S32" i="200"/>
  <c r="AG32" i="200" s="1"/>
  <c r="R32" i="200"/>
  <c r="AF32" i="200" s="1"/>
  <c r="Q32" i="200"/>
  <c r="AE32" i="200" s="1"/>
  <c r="P32" i="200"/>
  <c r="AD32" i="200" s="1"/>
  <c r="AR32" i="200" s="1"/>
  <c r="N32" i="200"/>
  <c r="AB32" i="200"/>
  <c r="AP32" i="200" s="1"/>
  <c r="N31" i="200"/>
  <c r="N34" i="200" s="1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L23" i="200"/>
  <c r="K23" i="200"/>
  <c r="J23" i="200"/>
  <c r="J27" i="200" s="1"/>
  <c r="I23" i="200"/>
  <c r="H23" i="200"/>
  <c r="G23" i="200"/>
  <c r="F23" i="200"/>
  <c r="E23" i="200"/>
  <c r="D23" i="200"/>
  <c r="C23" i="200"/>
  <c r="C27" i="200" s="1"/>
  <c r="B23" i="200"/>
  <c r="B27" i="200" s="1"/>
  <c r="M20" i="200"/>
  <c r="L20" i="200"/>
  <c r="K20" i="200"/>
  <c r="J20" i="200"/>
  <c r="I20" i="200"/>
  <c r="H20" i="200"/>
  <c r="H48" i="200" s="1"/>
  <c r="G20" i="200"/>
  <c r="F20" i="200"/>
  <c r="E20" i="200"/>
  <c r="D20" i="200"/>
  <c r="D48" i="200" s="1"/>
  <c r="C20" i="200"/>
  <c r="C48" i="200" s="1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E13" i="200" s="1"/>
  <c r="D9" i="200"/>
  <c r="C9" i="200"/>
  <c r="B9" i="200"/>
  <c r="N8" i="200"/>
  <c r="N7" i="200"/>
  <c r="N6" i="200"/>
  <c r="N5" i="200"/>
  <c r="N4" i="200"/>
  <c r="F13" i="200"/>
  <c r="F27" i="200"/>
  <c r="F28" i="200" s="1"/>
  <c r="C61" i="200"/>
  <c r="G84" i="200"/>
  <c r="K84" i="200"/>
  <c r="H84" i="200"/>
  <c r="L84" i="200"/>
  <c r="N53" i="200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K84" i="199"/>
  <c r="J84" i="199"/>
  <c r="G84" i="199"/>
  <c r="E84" i="199"/>
  <c r="D84" i="199"/>
  <c r="C84" i="199"/>
  <c r="B84" i="199"/>
  <c r="B83" i="199"/>
  <c r="N73" i="199"/>
  <c r="B68" i="199"/>
  <c r="C68" i="199" s="1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4" i="199"/>
  <c r="N41" i="199"/>
  <c r="N40" i="199"/>
  <c r="N39" i="199"/>
  <c r="N37" i="199"/>
  <c r="M34" i="199"/>
  <c r="M38" i="199" s="1"/>
  <c r="M42" i="199" s="1"/>
  <c r="L34" i="199"/>
  <c r="L38" i="199" s="1"/>
  <c r="L42" i="199" s="1"/>
  <c r="K34" i="199"/>
  <c r="K38" i="199" s="1"/>
  <c r="K42" i="199" s="1"/>
  <c r="J34" i="199"/>
  <c r="J38" i="199" s="1"/>
  <c r="J42" i="199" s="1"/>
  <c r="J48" i="199" s="1"/>
  <c r="J61" i="199" s="1"/>
  <c r="I34" i="199"/>
  <c r="I38" i="199" s="1"/>
  <c r="I42" i="199"/>
  <c r="H34" i="199"/>
  <c r="H38" i="199" s="1"/>
  <c r="H42" i="199" s="1"/>
  <c r="G34" i="199"/>
  <c r="G38" i="199" s="1"/>
  <c r="G42" i="199" s="1"/>
  <c r="F34" i="199"/>
  <c r="F38" i="199" s="1"/>
  <c r="F42" i="199" s="1"/>
  <c r="E34" i="199"/>
  <c r="E38" i="199" s="1"/>
  <c r="E42" i="199" s="1"/>
  <c r="D34" i="199"/>
  <c r="D38" i="199" s="1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L28" i="199" s="1"/>
  <c r="K24" i="199"/>
  <c r="J24" i="199"/>
  <c r="I24" i="199"/>
  <c r="H24" i="199"/>
  <c r="G24" i="199"/>
  <c r="F24" i="199"/>
  <c r="E24" i="199"/>
  <c r="D24" i="199"/>
  <c r="C24" i="199"/>
  <c r="B24" i="199"/>
  <c r="M23" i="199"/>
  <c r="M27" i="199"/>
  <c r="L23" i="199"/>
  <c r="K23" i="199"/>
  <c r="J23" i="199"/>
  <c r="I23" i="199"/>
  <c r="I27" i="199" s="1"/>
  <c r="H23" i="199"/>
  <c r="G23" i="199"/>
  <c r="F23" i="199"/>
  <c r="E23" i="199"/>
  <c r="E27" i="199" s="1"/>
  <c r="E28" i="199" s="1"/>
  <c r="D23" i="199"/>
  <c r="C23" i="199"/>
  <c r="B23" i="199"/>
  <c r="M20" i="199"/>
  <c r="L20" i="199"/>
  <c r="K20" i="199"/>
  <c r="J20" i="199"/>
  <c r="I20" i="199"/>
  <c r="H20" i="199"/>
  <c r="G20" i="199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N8" i="199"/>
  <c r="N7" i="199"/>
  <c r="N6" i="199"/>
  <c r="N5" i="199"/>
  <c r="N4" i="199"/>
  <c r="H84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C85" i="198" s="1"/>
  <c r="B84" i="198"/>
  <c r="B83" i="198"/>
  <c r="N73" i="198"/>
  <c r="B68" i="198"/>
  <c r="C68" i="198" s="1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 s="1"/>
  <c r="M42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 s="1"/>
  <c r="G42" i="198" s="1"/>
  <c r="F34" i="198"/>
  <c r="F38" i="198" s="1"/>
  <c r="F42" i="198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 s="1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N87" i="198"/>
  <c r="I48" i="198"/>
  <c r="I61" i="198" s="1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N87" i="197" s="1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 s="1"/>
  <c r="E42" i="197" s="1"/>
  <c r="D34" i="197"/>
  <c r="D38" i="197" s="1"/>
  <c r="D42" i="197"/>
  <c r="C34" i="197"/>
  <c r="C38" i="197" s="1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 s="1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 s="1"/>
  <c r="S32" i="197"/>
  <c r="AG32" i="197"/>
  <c r="R32" i="197"/>
  <c r="AF32" i="197" s="1"/>
  <c r="Q32" i="197"/>
  <c r="AE32" i="197"/>
  <c r="P32" i="197"/>
  <c r="AD32" i="197" s="1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D20" i="197"/>
  <c r="C20" i="197"/>
  <c r="B20" i="197"/>
  <c r="N19" i="197"/>
  <c r="N17" i="197"/>
  <c r="N16" i="197"/>
  <c r="B11" i="197"/>
  <c r="N11" i="197" s="1"/>
  <c r="M9" i="197"/>
  <c r="M13" i="197"/>
  <c r="L9" i="197"/>
  <c r="L13" i="197" s="1"/>
  <c r="K9" i="197"/>
  <c r="K13" i="197"/>
  <c r="J9" i="197"/>
  <c r="J13" i="197" s="1"/>
  <c r="I9" i="197"/>
  <c r="I13" i="197"/>
  <c r="H9" i="197"/>
  <c r="H13" i="197" s="1"/>
  <c r="G9" i="197"/>
  <c r="G13" i="197"/>
  <c r="F9" i="197"/>
  <c r="F13" i="197" s="1"/>
  <c r="E9" i="197"/>
  <c r="E13" i="197"/>
  <c r="D9" i="197"/>
  <c r="D13" i="197" s="1"/>
  <c r="C9" i="197"/>
  <c r="C13" i="197"/>
  <c r="B9" i="197"/>
  <c r="B13" i="197" s="1"/>
  <c r="N8" i="197"/>
  <c r="N7" i="197"/>
  <c r="N6" i="197"/>
  <c r="N5" i="197"/>
  <c r="N4" i="197"/>
  <c r="B55" i="196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K24" i="196"/>
  <c r="K27" i="196" s="1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N24" i="196"/>
  <c r="N53" i="195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6" i="195" s="1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 s="1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 s="1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J24" i="195"/>
  <c r="I24" i="195"/>
  <c r="H24" i="195"/>
  <c r="G24" i="195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E23" i="195"/>
  <c r="D23" i="195"/>
  <c r="C23" i="195"/>
  <c r="B23" i="195"/>
  <c r="M20" i="195"/>
  <c r="L20" i="195"/>
  <c r="K20" i="195"/>
  <c r="J20" i="195"/>
  <c r="I20" i="195"/>
  <c r="H20" i="195"/>
  <c r="G20" i="195"/>
  <c r="F20" i="195"/>
  <c r="E20" i="195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 s="1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D27" i="195"/>
  <c r="D58" i="195"/>
  <c r="D83" i="195"/>
  <c r="N45" i="195"/>
  <c r="N55" i="195"/>
  <c r="E58" i="195"/>
  <c r="F87" i="195"/>
  <c r="C87" i="195"/>
  <c r="N56" i="195"/>
  <c r="E9" i="192"/>
  <c r="E13" i="192" s="1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 s="1"/>
  <c r="Z32" i="194"/>
  <c r="AN32" i="194" s="1"/>
  <c r="Y32" i="194"/>
  <c r="AM32" i="194" s="1"/>
  <c r="X32" i="194"/>
  <c r="AL32" i="194" s="1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F23" i="194"/>
  <c r="F27" i="194" s="1"/>
  <c r="E23" i="194"/>
  <c r="E27" i="194" s="1"/>
  <c r="D23" i="194"/>
  <c r="C23" i="194"/>
  <c r="B23" i="194"/>
  <c r="M20" i="194"/>
  <c r="L20" i="194"/>
  <c r="K20" i="194"/>
  <c r="J20" i="194"/>
  <c r="I20" i="194"/>
  <c r="H20" i="194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K9" i="194"/>
  <c r="K13" i="194" s="1"/>
  <c r="J9" i="194"/>
  <c r="I9" i="194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 s="1"/>
  <c r="F56" i="193"/>
  <c r="E56" i="193"/>
  <c r="D56" i="193"/>
  <c r="C56" i="193"/>
  <c r="C58" i="193" s="1"/>
  <c r="C87" i="193"/>
  <c r="B55" i="193"/>
  <c r="N54" i="193"/>
  <c r="N53" i="193"/>
  <c r="M46" i="193"/>
  <c r="L46" i="193"/>
  <c r="K46" i="193"/>
  <c r="K48" i="193" s="1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 s="1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 s="1"/>
  <c r="P32" i="193"/>
  <c r="AD32" i="193" s="1"/>
  <c r="AR32" i="193" s="1"/>
  <c r="N32" i="193"/>
  <c r="AB32" i="193" s="1"/>
  <c r="AP32" i="193" s="1"/>
  <c r="N31" i="193"/>
  <c r="N30" i="193"/>
  <c r="M26" i="193"/>
  <c r="L26" i="193"/>
  <c r="K26" i="193"/>
  <c r="J26" i="193"/>
  <c r="I26" i="193"/>
  <c r="H26" i="193"/>
  <c r="G26" i="193"/>
  <c r="F26" i="193"/>
  <c r="E26" i="193"/>
  <c r="D26" i="193"/>
  <c r="C26" i="193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H20" i="193"/>
  <c r="G20" i="193"/>
  <c r="F20" i="193"/>
  <c r="E20" i="193"/>
  <c r="D20" i="193"/>
  <c r="C20" i="193"/>
  <c r="B20" i="193"/>
  <c r="N19" i="193"/>
  <c r="N17" i="193"/>
  <c r="N16" i="193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 s="1"/>
  <c r="E34" i="192"/>
  <c r="E38" i="192" s="1"/>
  <c r="E42" i="192" s="1"/>
  <c r="D34" i="192"/>
  <c r="D38" i="192" s="1"/>
  <c r="D42" i="192" s="1"/>
  <c r="C34" i="192"/>
  <c r="C38" i="192" s="1"/>
  <c r="C42" i="192" s="1"/>
  <c r="B34" i="192"/>
  <c r="B38" i="192" s="1"/>
  <c r="B42" i="192" s="1"/>
  <c r="B4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 s="1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 s="1"/>
  <c r="F23" i="192"/>
  <c r="E23" i="192"/>
  <c r="E27" i="192" s="1"/>
  <c r="D23" i="192"/>
  <c r="C23" i="192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J11" i="192"/>
  <c r="I11" i="192"/>
  <c r="H11" i="192"/>
  <c r="F11" i="192"/>
  <c r="M9" i="192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 s="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F56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 s="1"/>
  <c r="I42" i="190" s="1"/>
  <c r="I48" i="190" s="1"/>
  <c r="I61" i="190" s="1"/>
  <c r="H34" i="190"/>
  <c r="H38" i="190" s="1"/>
  <c r="H42" i="190" s="1"/>
  <c r="G34" i="190"/>
  <c r="F34" i="190"/>
  <c r="E34" i="190"/>
  <c r="E38" i="190" s="1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 s="1"/>
  <c r="T33" i="190"/>
  <c r="AH33" i="190" s="1"/>
  <c r="S33" i="190"/>
  <c r="AG33" i="190" s="1"/>
  <c r="R33" i="190"/>
  <c r="AF33" i="190" s="1"/>
  <c r="Q33" i="190"/>
  <c r="AE33" i="190" s="1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4" i="190" s="1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E24" i="190"/>
  <c r="D24" i="190"/>
  <c r="D27" i="190" s="1"/>
  <c r="C24" i="190"/>
  <c r="B24" i="190"/>
  <c r="M23" i="190"/>
  <c r="M27" i="190"/>
  <c r="L23" i="190"/>
  <c r="K23" i="190"/>
  <c r="J23" i="190"/>
  <c r="I23" i="190"/>
  <c r="I27" i="190" s="1"/>
  <c r="H23" i="190"/>
  <c r="H27" i="190" s="1"/>
  <c r="G23" i="190"/>
  <c r="F23" i="190"/>
  <c r="E23" i="190"/>
  <c r="E27" i="190"/>
  <c r="D23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E48" i="190"/>
  <c r="D58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B84" i="189"/>
  <c r="B83" i="189"/>
  <c r="C83" i="189"/>
  <c r="D83" i="189" s="1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E38" i="189" s="1"/>
  <c r="D34" i="189"/>
  <c r="D38" i="189" s="1"/>
  <c r="D42" i="189" s="1"/>
  <c r="C34" i="189"/>
  <c r="C38" i="189" s="1"/>
  <c r="C42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 s="1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F23" i="189"/>
  <c r="F27" i="189" s="1"/>
  <c r="E23" i="189"/>
  <c r="E27" i="189" s="1"/>
  <c r="D23" i="189"/>
  <c r="C23" i="189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D9" i="189"/>
  <c r="D13" i="189"/>
  <c r="C9" i="189"/>
  <c r="C13" i="189" s="1"/>
  <c r="B9" i="189"/>
  <c r="B13" i="189" s="1"/>
  <c r="N8" i="189"/>
  <c r="N7" i="189"/>
  <c r="N6" i="189"/>
  <c r="N5" i="189"/>
  <c r="N4" i="189"/>
  <c r="D58" i="189"/>
  <c r="E42" i="189"/>
  <c r="C87" i="189"/>
  <c r="H11" i="188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87" i="188" s="1"/>
  <c r="C56" i="188"/>
  <c r="C87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K34" i="188"/>
  <c r="K38" i="188" s="1"/>
  <c r="K42" i="188" s="1"/>
  <c r="J34" i="188"/>
  <c r="J38" i="188" s="1"/>
  <c r="J42" i="188" s="1"/>
  <c r="I34" i="188"/>
  <c r="I38" i="188" s="1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 s="1"/>
  <c r="E42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 s="1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 s="1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 s="1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H27" i="188" s="1"/>
  <c r="G23" i="188"/>
  <c r="F23" i="188"/>
  <c r="E23" i="188"/>
  <c r="D23" i="188"/>
  <c r="D27" i="188" s="1"/>
  <c r="C23" i="188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20" i="188" s="1"/>
  <c r="N17" i="188"/>
  <c r="N16" i="188"/>
  <c r="E13" i="188"/>
  <c r="F11" i="188"/>
  <c r="M9" i="188"/>
  <c r="M13" i="188" s="1"/>
  <c r="L9" i="188"/>
  <c r="L13" i="188" s="1"/>
  <c r="K9" i="188"/>
  <c r="K13" i="188" s="1"/>
  <c r="J9" i="188"/>
  <c r="J13" i="188" s="1"/>
  <c r="I9" i="188"/>
  <c r="I13" i="188" s="1"/>
  <c r="H9" i="188"/>
  <c r="H13" i="188" s="1"/>
  <c r="G9" i="188"/>
  <c r="G13" i="188" s="1"/>
  <c r="F9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46" i="188"/>
  <c r="E27" i="188"/>
  <c r="M2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56" i="187"/>
  <c r="E56" i="187"/>
  <c r="E87" i="187" s="1"/>
  <c r="D56" i="187"/>
  <c r="D58" i="187" s="1"/>
  <c r="C56" i="187"/>
  <c r="C58" i="187" s="1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I34" i="187"/>
  <c r="I38" i="187" s="1"/>
  <c r="I42" i="187" s="1"/>
  <c r="H34" i="187"/>
  <c r="G34" i="187"/>
  <c r="G38" i="187" s="1"/>
  <c r="G42" i="187" s="1"/>
  <c r="F34" i="187"/>
  <c r="F38" i="187" s="1"/>
  <c r="F42" i="187" s="1"/>
  <c r="E34" i="187"/>
  <c r="E38" i="187" s="1"/>
  <c r="E42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 s="1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 s="1"/>
  <c r="M9" i="187"/>
  <c r="M13" i="187" s="1"/>
  <c r="L9" i="187"/>
  <c r="L13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D27" i="187"/>
  <c r="L27" i="187"/>
  <c r="B85" i="187"/>
  <c r="D83" i="187"/>
  <c r="E83" i="187" s="1"/>
  <c r="E85" i="187" s="1"/>
  <c r="I27" i="187"/>
  <c r="M27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 s="1"/>
  <c r="C88" i="186" s="1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6" i="186" s="1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E34" i="186"/>
  <c r="E38" i="186" s="1"/>
  <c r="E42" i="186" s="1"/>
  <c r="D34" i="186"/>
  <c r="D38" i="186" s="1"/>
  <c r="D42" i="186"/>
  <c r="C34" i="186"/>
  <c r="B34" i="186"/>
  <c r="B38" i="186" s="1"/>
  <c r="AD33" i="186"/>
  <c r="AR33" i="186"/>
  <c r="AC33" i="186"/>
  <c r="AQ33" i="186" s="1"/>
  <c r="AA33" i="186"/>
  <c r="AO33" i="186" s="1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 s="1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 s="1"/>
  <c r="R32" i="186"/>
  <c r="AF32" i="186" s="1"/>
  <c r="Q32" i="186"/>
  <c r="AE32" i="186"/>
  <c r="P32" i="186"/>
  <c r="AD32" i="186" s="1"/>
  <c r="AR32" i="186" s="1"/>
  <c r="N32" i="186"/>
  <c r="AB32" i="186" s="1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M23" i="186"/>
  <c r="M27" i="186"/>
  <c r="L23" i="186"/>
  <c r="K23" i="186"/>
  <c r="K27" i="186" s="1"/>
  <c r="J23" i="186"/>
  <c r="I23" i="186"/>
  <c r="I27" i="186" s="1"/>
  <c r="H23" i="186"/>
  <c r="G23" i="186"/>
  <c r="G27" i="186" s="1"/>
  <c r="F23" i="186"/>
  <c r="E23" i="186"/>
  <c r="E27" i="186" s="1"/>
  <c r="D23" i="186"/>
  <c r="C23" i="186"/>
  <c r="B23" i="186"/>
  <c r="M20" i="186"/>
  <c r="L20" i="186"/>
  <c r="K20" i="186"/>
  <c r="K48" i="186" s="1"/>
  <c r="J20" i="186"/>
  <c r="I20" i="186"/>
  <c r="H20" i="186"/>
  <c r="G20" i="186"/>
  <c r="G48" i="186" s="1"/>
  <c r="G61" i="186" s="1"/>
  <c r="F20" i="186"/>
  <c r="E20" i="186"/>
  <c r="E48" i="186" s="1"/>
  <c r="E50" i="186" s="1"/>
  <c r="D20" i="186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 s="1"/>
  <c r="I9" i="186"/>
  <c r="I13" i="186" s="1"/>
  <c r="H9" i="186"/>
  <c r="H13" i="186" s="1"/>
  <c r="G9" i="186"/>
  <c r="G13" i="186" s="1"/>
  <c r="F9" i="186"/>
  <c r="D9" i="186"/>
  <c r="D13" i="186" s="1"/>
  <c r="C9" i="186"/>
  <c r="C13" i="186" s="1"/>
  <c r="B9" i="186"/>
  <c r="B13" i="186" s="1"/>
  <c r="N8" i="186"/>
  <c r="N7" i="186"/>
  <c r="N6" i="186"/>
  <c r="N5" i="186"/>
  <c r="N4" i="186"/>
  <c r="D58" i="186"/>
  <c r="C83" i="186"/>
  <c r="D88" i="186"/>
  <c r="C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1" i="185"/>
  <c r="N40" i="185"/>
  <c r="N37" i="185"/>
  <c r="M34" i="185"/>
  <c r="M38" i="185"/>
  <c r="M42" i="185" s="1"/>
  <c r="L34" i="185"/>
  <c r="L38" i="185" s="1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 s="1"/>
  <c r="E42" i="185" s="1"/>
  <c r="D34" i="185"/>
  <c r="D38" i="185" s="1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 s="1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 s="1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 s="1"/>
  <c r="X32" i="185"/>
  <c r="AL32" i="185" s="1"/>
  <c r="W32" i="185"/>
  <c r="AK32" i="185" s="1"/>
  <c r="V32" i="185"/>
  <c r="AJ32" i="185" s="1"/>
  <c r="U32" i="185"/>
  <c r="AI32" i="185" s="1"/>
  <c r="T32" i="185"/>
  <c r="AH32" i="185" s="1"/>
  <c r="S32" i="185"/>
  <c r="AG32" i="185" s="1"/>
  <c r="R32" i="185"/>
  <c r="AF32" i="185" s="1"/>
  <c r="Q32" i="185"/>
  <c r="AE32" i="185" s="1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J23" i="185"/>
  <c r="I23" i="185"/>
  <c r="H23" i="185"/>
  <c r="H27" i="185" s="1"/>
  <c r="G23" i="185"/>
  <c r="F23" i="185"/>
  <c r="F27" i="185" s="1"/>
  <c r="E23" i="185"/>
  <c r="E27" i="185"/>
  <c r="D23" i="185"/>
  <c r="C23" i="185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11" i="185"/>
  <c r="M9" i="185"/>
  <c r="M13" i="185" s="1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4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C58" i="184" s="1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 s="1"/>
  <c r="H42" i="184" s="1"/>
  <c r="G34" i="184"/>
  <c r="G38" i="184"/>
  <c r="G42" i="184" s="1"/>
  <c r="F34" i="184"/>
  <c r="F38" i="184" s="1"/>
  <c r="F42" i="184" s="1"/>
  <c r="E34" i="184"/>
  <c r="D34" i="184"/>
  <c r="D38" i="184" s="1"/>
  <c r="D42" i="184" s="1"/>
  <c r="C34" i="184"/>
  <c r="C38" i="184" s="1"/>
  <c r="C42" i="184" s="1"/>
  <c r="B34" i="184"/>
  <c r="B38" i="184" s="1"/>
  <c r="B42" i="184" s="1"/>
  <c r="AD33" i="184"/>
  <c r="AR33" i="184" s="1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 s="1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20" i="184" s="1"/>
  <c r="N11" i="184"/>
  <c r="M9" i="184"/>
  <c r="M13" i="184" s="1"/>
  <c r="L9" i="184"/>
  <c r="L13" i="184" s="1"/>
  <c r="K9" i="184"/>
  <c r="K13" i="184" s="1"/>
  <c r="J9" i="184"/>
  <c r="J13" i="184" s="1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4" i="184"/>
  <c r="C83" i="184"/>
  <c r="D83" i="184" s="1"/>
  <c r="C87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1" i="183"/>
  <c r="N40" i="183"/>
  <c r="N37" i="183"/>
  <c r="M34" i="183"/>
  <c r="M38" i="183" s="1"/>
  <c r="M42" i="183" s="1"/>
  <c r="L34" i="183"/>
  <c r="L38" i="183"/>
  <c r="L42" i="183" s="1"/>
  <c r="L48" i="183" s="1"/>
  <c r="L61" i="183" s="1"/>
  <c r="K34" i="183"/>
  <c r="K38" i="183" s="1"/>
  <c r="K42" i="183"/>
  <c r="J34" i="183"/>
  <c r="J38" i="183" s="1"/>
  <c r="J42" i="183" s="1"/>
  <c r="I34" i="183"/>
  <c r="I38" i="183" s="1"/>
  <c r="I42" i="183" s="1"/>
  <c r="H34" i="183"/>
  <c r="H38" i="183" s="1"/>
  <c r="H42" i="183" s="1"/>
  <c r="G34" i="183"/>
  <c r="G38" i="183" s="1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 s="1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 s="1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 s="1"/>
  <c r="Z32" i="183"/>
  <c r="AN32" i="183"/>
  <c r="Y32" i="183"/>
  <c r="AM32" i="183" s="1"/>
  <c r="X32" i="183"/>
  <c r="AL32" i="183"/>
  <c r="W32" i="183"/>
  <c r="AK32" i="183" s="1"/>
  <c r="V32" i="183"/>
  <c r="AJ32" i="183" s="1"/>
  <c r="U32" i="183"/>
  <c r="AI32" i="183" s="1"/>
  <c r="T32" i="183"/>
  <c r="AH32" i="183"/>
  <c r="S32" i="183"/>
  <c r="AG32" i="183" s="1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4" i="183" s="1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J23" i="183"/>
  <c r="I23" i="183"/>
  <c r="I27" i="183"/>
  <c r="H23" i="183"/>
  <c r="G23" i="183"/>
  <c r="F23" i="183"/>
  <c r="F27" i="183" s="1"/>
  <c r="E23" i="183"/>
  <c r="E27" i="183" s="1"/>
  <c r="D23" i="183"/>
  <c r="C23" i="183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7" i="183"/>
  <c r="N6" i="183"/>
  <c r="N5" i="183"/>
  <c r="N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 s="1"/>
  <c r="B55" i="182"/>
  <c r="N55" i="182" s="1"/>
  <c r="N54" i="182"/>
  <c r="N53" i="182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L34" i="182"/>
  <c r="L38" i="182" s="1"/>
  <c r="L42" i="182" s="1"/>
  <c r="K34" i="182"/>
  <c r="K38" i="182" s="1"/>
  <c r="K42" i="182" s="1"/>
  <c r="J34" i="182"/>
  <c r="J38" i="182" s="1"/>
  <c r="J42" i="182" s="1"/>
  <c r="I34" i="182"/>
  <c r="I38" i="182" s="1"/>
  <c r="I4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D34" i="182"/>
  <c r="D38" i="182"/>
  <c r="D42" i="182" s="1"/>
  <c r="C34" i="182"/>
  <c r="C38" i="182" s="1"/>
  <c r="C42" i="182" s="1"/>
  <c r="B34" i="182"/>
  <c r="B38" i="182" s="1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 s="1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 s="1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 s="1"/>
  <c r="N8" i="182"/>
  <c r="N7" i="182"/>
  <c r="N6" i="182"/>
  <c r="N5" i="182"/>
  <c r="N4" i="182"/>
  <c r="C48" i="182"/>
  <c r="C61" i="182" s="1"/>
  <c r="G48" i="182"/>
  <c r="G61" i="182" s="1"/>
  <c r="B55" i="181"/>
  <c r="B58" i="181" s="1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 s="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 s="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 s="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3" i="181"/>
  <c r="C83" i="181" s="1"/>
  <c r="D83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N54" i="181"/>
  <c r="N53" i="181"/>
  <c r="N58" i="181" s="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 s="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 s="1"/>
  <c r="G34" i="181"/>
  <c r="G38" i="181"/>
  <c r="G42" i="181"/>
  <c r="F34" i="181"/>
  <c r="F38" i="181" s="1"/>
  <c r="F42" i="181" s="1"/>
  <c r="E34" i="181"/>
  <c r="E38" i="181"/>
  <c r="E42" i="181" s="1"/>
  <c r="D34" i="181"/>
  <c r="D38" i="181" s="1"/>
  <c r="D42" i="181" s="1"/>
  <c r="C34" i="181"/>
  <c r="C38" i="181"/>
  <c r="C42" i="181"/>
  <c r="C48" i="181" s="1"/>
  <c r="C61" i="181" s="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G23" i="181"/>
  <c r="F23" i="181"/>
  <c r="F27" i="181" s="1"/>
  <c r="E23" i="181"/>
  <c r="E27" i="181" s="1"/>
  <c r="D23" i="18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B20" i="181"/>
  <c r="B48" i="181" s="1"/>
  <c r="N19" i="181"/>
  <c r="N17" i="181"/>
  <c r="N16" i="181"/>
  <c r="N20" i="181" s="1"/>
  <c r="N11" i="181"/>
  <c r="M9" i="181"/>
  <c r="M13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M13" i="180" s="1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 s="1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E23" i="180"/>
  <c r="D23" i="180"/>
  <c r="D27" i="180"/>
  <c r="C23" i="180"/>
  <c r="B23" i="180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17" i="180"/>
  <c r="N16" i="180"/>
  <c r="L11" i="180"/>
  <c r="C11" i="180"/>
  <c r="B11" i="180"/>
  <c r="M9" i="180"/>
  <c r="L9" i="180"/>
  <c r="L13" i="180"/>
  <c r="K9" i="180"/>
  <c r="K13" i="180" s="1"/>
  <c r="J9" i="180"/>
  <c r="J13" i="180"/>
  <c r="I9" i="180"/>
  <c r="I13" i="180" s="1"/>
  <c r="H9" i="180"/>
  <c r="H13" i="180"/>
  <c r="G9" i="180"/>
  <c r="G13" i="180" s="1"/>
  <c r="F9" i="180"/>
  <c r="F13" i="180"/>
  <c r="E9" i="180"/>
  <c r="E13" i="180" s="1"/>
  <c r="D9" i="180"/>
  <c r="D13" i="180"/>
  <c r="C9" i="180"/>
  <c r="B9" i="180"/>
  <c r="N8" i="180"/>
  <c r="N7" i="180"/>
  <c r="N6" i="180"/>
  <c r="N5" i="180"/>
  <c r="N4" i="180"/>
  <c r="N44" i="180"/>
  <c r="H57" i="180"/>
  <c r="M87" i="181"/>
  <c r="N56" i="181"/>
  <c r="N87" i="181" s="1"/>
  <c r="D58" i="181"/>
  <c r="H58" i="181"/>
  <c r="L58" i="181"/>
  <c r="F87" i="181"/>
  <c r="M57" i="180"/>
  <c r="K86" i="180"/>
  <c r="B57" i="180"/>
  <c r="M27" i="201" l="1"/>
  <c r="F28" i="201"/>
  <c r="B61" i="181"/>
  <c r="L62" i="187"/>
  <c r="L72" i="187" s="1"/>
  <c r="N11" i="201"/>
  <c r="B13" i="201"/>
  <c r="G61" i="214"/>
  <c r="G62" i="214" s="1"/>
  <c r="G72" i="214" s="1"/>
  <c r="G50" i="214"/>
  <c r="N9" i="184"/>
  <c r="N13" i="184" s="1"/>
  <c r="F48" i="184"/>
  <c r="F61" i="184" s="1"/>
  <c r="F87" i="187"/>
  <c r="N57" i="187"/>
  <c r="N56" i="188"/>
  <c r="N57" i="190"/>
  <c r="F58" i="190"/>
  <c r="D85" i="195"/>
  <c r="E83" i="195"/>
  <c r="B85" i="196"/>
  <c r="C83" i="196"/>
  <c r="N55" i="196"/>
  <c r="B58" i="196"/>
  <c r="N23" i="201"/>
  <c r="C61" i="214"/>
  <c r="C62" i="214" s="1"/>
  <c r="C72" i="214" s="1"/>
  <c r="C50" i="214"/>
  <c r="I27" i="182"/>
  <c r="C27" i="187"/>
  <c r="N11" i="188"/>
  <c r="F13" i="188"/>
  <c r="C83" i="188"/>
  <c r="B85" i="188"/>
  <c r="B60" i="180"/>
  <c r="B61" i="180" s="1"/>
  <c r="B27" i="180"/>
  <c r="B85" i="181"/>
  <c r="I48" i="182"/>
  <c r="I61" i="182" s="1"/>
  <c r="I62" i="182" s="1"/>
  <c r="I72" i="182" s="1"/>
  <c r="G27" i="183"/>
  <c r="G48" i="184"/>
  <c r="C27" i="185"/>
  <c r="N26" i="185"/>
  <c r="E88" i="186"/>
  <c r="N24" i="186"/>
  <c r="D85" i="189"/>
  <c r="E83" i="189"/>
  <c r="F83" i="189" s="1"/>
  <c r="G83" i="189" s="1"/>
  <c r="H83" i="189" s="1"/>
  <c r="H85" i="189" s="1"/>
  <c r="G27" i="203"/>
  <c r="G28" i="203" s="1"/>
  <c r="J48" i="206"/>
  <c r="B27" i="209"/>
  <c r="D48" i="212"/>
  <c r="D61" i="212" s="1"/>
  <c r="G50" i="182"/>
  <c r="D83" i="186"/>
  <c r="C85" i="186"/>
  <c r="N20" i="180"/>
  <c r="D85" i="181"/>
  <c r="E27" i="180"/>
  <c r="N23" i="182"/>
  <c r="E48" i="182"/>
  <c r="E61" i="182" s="1"/>
  <c r="E62" i="182" s="1"/>
  <c r="E72" i="182" s="1"/>
  <c r="C27" i="183"/>
  <c r="C48" i="184"/>
  <c r="C61" i="184" s="1"/>
  <c r="C88" i="184"/>
  <c r="N9" i="185"/>
  <c r="N13" i="185" s="1"/>
  <c r="N20" i="185"/>
  <c r="I27" i="185"/>
  <c r="B58" i="185"/>
  <c r="N55" i="185"/>
  <c r="N34" i="186"/>
  <c r="N20" i="186"/>
  <c r="N25" i="186"/>
  <c r="F86" i="180"/>
  <c r="B13" i="180"/>
  <c r="F27" i="180"/>
  <c r="M50" i="181"/>
  <c r="D27" i="181"/>
  <c r="H27" i="181"/>
  <c r="N46" i="181"/>
  <c r="C85" i="181"/>
  <c r="B58" i="182"/>
  <c r="M48" i="182"/>
  <c r="M61" i="182" s="1"/>
  <c r="N46" i="182"/>
  <c r="N9" i="183"/>
  <c r="N13" i="183" s="1"/>
  <c r="D27" i="184"/>
  <c r="N55" i="186"/>
  <c r="N9" i="186"/>
  <c r="N13" i="186" s="1"/>
  <c r="D50" i="186"/>
  <c r="F58" i="187"/>
  <c r="N9" i="187"/>
  <c r="N13" i="187" s="1"/>
  <c r="J48" i="187"/>
  <c r="J61" i="187" s="1"/>
  <c r="E48" i="188"/>
  <c r="E50" i="188" s="1"/>
  <c r="L48" i="188"/>
  <c r="L61" i="188" s="1"/>
  <c r="L62" i="188" s="1"/>
  <c r="L72" i="188" s="1"/>
  <c r="D58" i="188"/>
  <c r="G48" i="198"/>
  <c r="G61" i="198" s="1"/>
  <c r="L48" i="200"/>
  <c r="L61" i="200" s="1"/>
  <c r="L62" i="200" s="1"/>
  <c r="L72" i="200" s="1"/>
  <c r="N26" i="205"/>
  <c r="N34" i="205"/>
  <c r="K48" i="206"/>
  <c r="N9" i="182"/>
  <c r="N13" i="182" s="1"/>
  <c r="N58" i="182"/>
  <c r="H27" i="183"/>
  <c r="K27" i="183"/>
  <c r="M48" i="183"/>
  <c r="N46" i="183"/>
  <c r="L48" i="184"/>
  <c r="L61" i="184" s="1"/>
  <c r="B27" i="184"/>
  <c r="N25" i="184"/>
  <c r="N26" i="184"/>
  <c r="N34" i="184"/>
  <c r="J48" i="186"/>
  <c r="J61" i="186" s="1"/>
  <c r="J62" i="186" s="1"/>
  <c r="J72" i="186" s="1"/>
  <c r="E48" i="187"/>
  <c r="E50" i="187" s="1"/>
  <c r="C87" i="187"/>
  <c r="C88" i="187" s="1"/>
  <c r="N20" i="189"/>
  <c r="N25" i="189"/>
  <c r="N26" i="189"/>
  <c r="K48" i="190"/>
  <c r="B58" i="193"/>
  <c r="N55" i="193"/>
  <c r="N58" i="193" s="1"/>
  <c r="E87" i="193"/>
  <c r="E58" i="193"/>
  <c r="N87" i="195"/>
  <c r="B27" i="195"/>
  <c r="F27" i="195"/>
  <c r="L27" i="196"/>
  <c r="N46" i="196"/>
  <c r="M48" i="198"/>
  <c r="M61" i="198" s="1"/>
  <c r="M48" i="199"/>
  <c r="E48" i="200"/>
  <c r="N46" i="200"/>
  <c r="K28" i="202"/>
  <c r="N34" i="202"/>
  <c r="M84" i="202"/>
  <c r="E58" i="202"/>
  <c r="L84" i="202"/>
  <c r="F84" i="202"/>
  <c r="N53" i="202"/>
  <c r="E13" i="203"/>
  <c r="N11" i="205"/>
  <c r="N13" i="205" s="1"/>
  <c r="N20" i="205"/>
  <c r="H48" i="205"/>
  <c r="H61" i="205" s="1"/>
  <c r="E28" i="209"/>
  <c r="I38" i="211"/>
  <c r="I42" i="211" s="1"/>
  <c r="I48" i="211" s="1"/>
  <c r="C27" i="188"/>
  <c r="G27" i="188"/>
  <c r="N25" i="188"/>
  <c r="N26" i="188"/>
  <c r="C27" i="192"/>
  <c r="N24" i="192"/>
  <c r="N20" i="193"/>
  <c r="N26" i="193"/>
  <c r="H48" i="194"/>
  <c r="H61" i="194" s="1"/>
  <c r="K27" i="198"/>
  <c r="K28" i="198" s="1"/>
  <c r="C13" i="199"/>
  <c r="E48" i="199"/>
  <c r="E61" i="199" s="1"/>
  <c r="N55" i="200"/>
  <c r="N58" i="200" s="1"/>
  <c r="B58" i="200"/>
  <c r="D61" i="200"/>
  <c r="M84" i="201"/>
  <c r="K84" i="201"/>
  <c r="E84" i="201"/>
  <c r="H84" i="201"/>
  <c r="I84" i="201"/>
  <c r="E84" i="206"/>
  <c r="E58" i="206"/>
  <c r="N53" i="206"/>
  <c r="M84" i="206"/>
  <c r="H84" i="206"/>
  <c r="J84" i="206"/>
  <c r="I84" i="206"/>
  <c r="K84" i="206"/>
  <c r="I28" i="207"/>
  <c r="N23" i="213"/>
  <c r="B85" i="189"/>
  <c r="N20" i="190"/>
  <c r="J13" i="190"/>
  <c r="H27" i="191"/>
  <c r="N9" i="192"/>
  <c r="M13" i="192"/>
  <c r="B50" i="192"/>
  <c r="J13" i="193"/>
  <c r="I48" i="193"/>
  <c r="L13" i="194"/>
  <c r="G27" i="195"/>
  <c r="K27" i="195"/>
  <c r="N34" i="195"/>
  <c r="B85" i="195"/>
  <c r="N9" i="196"/>
  <c r="N13" i="196" s="1"/>
  <c r="C62" i="196"/>
  <c r="C72" i="196" s="1"/>
  <c r="D88" i="196"/>
  <c r="E88" i="196" s="1"/>
  <c r="F88" i="196" s="1"/>
  <c r="G88" i="196" s="1"/>
  <c r="H88" i="196" s="1"/>
  <c r="I88" i="196" s="1"/>
  <c r="J88" i="196" s="1"/>
  <c r="K88" i="196" s="1"/>
  <c r="L88" i="196" s="1"/>
  <c r="M88" i="196" s="1"/>
  <c r="F48" i="198"/>
  <c r="F61" i="198" s="1"/>
  <c r="F48" i="199"/>
  <c r="F61" i="199" s="1"/>
  <c r="F62" i="199" s="1"/>
  <c r="F72" i="199" s="1"/>
  <c r="N46" i="199"/>
  <c r="I48" i="200"/>
  <c r="M28" i="200"/>
  <c r="M48" i="200"/>
  <c r="M61" i="200" s="1"/>
  <c r="M62" i="200" s="1"/>
  <c r="M72" i="200" s="1"/>
  <c r="B48" i="200"/>
  <c r="N9" i="201"/>
  <c r="G48" i="201"/>
  <c r="G61" i="201" s="1"/>
  <c r="G62" i="201" s="1"/>
  <c r="G72" i="201" s="1"/>
  <c r="K48" i="201"/>
  <c r="K61" i="201" s="1"/>
  <c r="K62" i="201" s="1"/>
  <c r="K72" i="201" s="1"/>
  <c r="B13" i="202"/>
  <c r="M50" i="202"/>
  <c r="N20" i="202"/>
  <c r="G48" i="202"/>
  <c r="G61" i="202" s="1"/>
  <c r="B27" i="202"/>
  <c r="B28" i="202" s="1"/>
  <c r="N46" i="202"/>
  <c r="M48" i="203"/>
  <c r="I28" i="203"/>
  <c r="M28" i="203"/>
  <c r="N25" i="203"/>
  <c r="C28" i="204"/>
  <c r="N9" i="206"/>
  <c r="F13" i="206"/>
  <c r="G48" i="206"/>
  <c r="J50" i="207"/>
  <c r="L84" i="208"/>
  <c r="H84" i="208"/>
  <c r="D62" i="211"/>
  <c r="D72" i="211" s="1"/>
  <c r="M46" i="212"/>
  <c r="M48" i="212" s="1"/>
  <c r="N44" i="212"/>
  <c r="N46" i="212" s="1"/>
  <c r="H48" i="213"/>
  <c r="H50" i="213" s="1"/>
  <c r="B85" i="184"/>
  <c r="D27" i="185"/>
  <c r="G27" i="185"/>
  <c r="K27" i="185"/>
  <c r="N46" i="185"/>
  <c r="D61" i="186"/>
  <c r="F13" i="186"/>
  <c r="D48" i="186"/>
  <c r="H48" i="186"/>
  <c r="H61" i="186" s="1"/>
  <c r="H62" i="186" s="1"/>
  <c r="H72" i="186" s="1"/>
  <c r="L27" i="186"/>
  <c r="F48" i="186"/>
  <c r="L48" i="187"/>
  <c r="L61" i="187" s="1"/>
  <c r="N55" i="188"/>
  <c r="C88" i="188"/>
  <c r="F13" i="189"/>
  <c r="F50" i="189" s="1"/>
  <c r="C27" i="189"/>
  <c r="G27" i="189"/>
  <c r="C48" i="189"/>
  <c r="K48" i="189"/>
  <c r="K61" i="189" s="1"/>
  <c r="K62" i="189" s="1"/>
  <c r="K72" i="189" s="1"/>
  <c r="C85" i="189"/>
  <c r="N55" i="190"/>
  <c r="H13" i="190"/>
  <c r="K27" i="190"/>
  <c r="F27" i="190"/>
  <c r="N26" i="190"/>
  <c r="N46" i="190"/>
  <c r="M48" i="191"/>
  <c r="M61" i="191" s="1"/>
  <c r="M62" i="191" s="1"/>
  <c r="M72" i="191" s="1"/>
  <c r="B85" i="191"/>
  <c r="N34" i="193"/>
  <c r="C85" i="193"/>
  <c r="I13" i="194"/>
  <c r="I50" i="194" s="1"/>
  <c r="C27" i="194"/>
  <c r="G27" i="194"/>
  <c r="I48" i="195"/>
  <c r="E48" i="195"/>
  <c r="E61" i="195" s="1"/>
  <c r="E62" i="195" s="1"/>
  <c r="E72" i="195" s="1"/>
  <c r="G27" i="196"/>
  <c r="G48" i="196"/>
  <c r="G61" i="196" s="1"/>
  <c r="E48" i="197"/>
  <c r="E61" i="197" s="1"/>
  <c r="E62" i="197" s="1"/>
  <c r="E72" i="197" s="1"/>
  <c r="B13" i="199"/>
  <c r="G48" i="199"/>
  <c r="K48" i="199"/>
  <c r="C27" i="199"/>
  <c r="C28" i="199" s="1"/>
  <c r="G27" i="199"/>
  <c r="G28" i="199" s="1"/>
  <c r="K27" i="199"/>
  <c r="B27" i="199"/>
  <c r="N25" i="199"/>
  <c r="N53" i="199"/>
  <c r="N58" i="199" s="1"/>
  <c r="F84" i="199"/>
  <c r="M84" i="199"/>
  <c r="N9" i="200"/>
  <c r="N13" i="200" s="1"/>
  <c r="B28" i="200"/>
  <c r="J28" i="200"/>
  <c r="G48" i="200"/>
  <c r="G61" i="200" s="1"/>
  <c r="E27" i="201"/>
  <c r="I27" i="201"/>
  <c r="I28" i="201" s="1"/>
  <c r="L28" i="201"/>
  <c r="H27" i="201"/>
  <c r="H28" i="201" s="1"/>
  <c r="L48" i="201"/>
  <c r="L50" i="201" s="1"/>
  <c r="F48" i="202"/>
  <c r="F61" i="202" s="1"/>
  <c r="F62" i="202" s="1"/>
  <c r="F72" i="202" s="1"/>
  <c r="N87" i="202"/>
  <c r="D13" i="203"/>
  <c r="N23" i="203"/>
  <c r="C13" i="204"/>
  <c r="H48" i="204"/>
  <c r="H61" i="204" s="1"/>
  <c r="C88" i="204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F27" i="205"/>
  <c r="F28" i="205" s="1"/>
  <c r="C13" i="206"/>
  <c r="C50" i="206" s="1"/>
  <c r="G13" i="207"/>
  <c r="E58" i="208"/>
  <c r="H28" i="209"/>
  <c r="M28" i="209"/>
  <c r="B48" i="206"/>
  <c r="D27" i="207"/>
  <c r="J28" i="207"/>
  <c r="C27" i="208"/>
  <c r="C28" i="208" s="1"/>
  <c r="G27" i="208"/>
  <c r="G28" i="208" s="1"/>
  <c r="J28" i="208"/>
  <c r="M28" i="208"/>
  <c r="N24" i="208"/>
  <c r="I27" i="208"/>
  <c r="I28" i="208" s="1"/>
  <c r="N25" i="208"/>
  <c r="N26" i="208"/>
  <c r="N34" i="208"/>
  <c r="C48" i="209"/>
  <c r="G48" i="209"/>
  <c r="G61" i="209" s="1"/>
  <c r="K48" i="209"/>
  <c r="K61" i="209" s="1"/>
  <c r="K62" i="209" s="1"/>
  <c r="K72" i="209" s="1"/>
  <c r="I48" i="209"/>
  <c r="N58" i="209"/>
  <c r="E48" i="212"/>
  <c r="N9" i="212"/>
  <c r="N13" i="212" s="1"/>
  <c r="B28" i="212"/>
  <c r="M28" i="212"/>
  <c r="N24" i="212"/>
  <c r="N34" i="212"/>
  <c r="J27" i="213"/>
  <c r="J28" i="213" s="1"/>
  <c r="B27" i="213"/>
  <c r="B28" i="213" s="1"/>
  <c r="J48" i="213"/>
  <c r="G13" i="204"/>
  <c r="B27" i="204"/>
  <c r="E27" i="204"/>
  <c r="E28" i="204" s="1"/>
  <c r="H27" i="204"/>
  <c r="L27" i="204"/>
  <c r="L28" i="204" s="1"/>
  <c r="N24" i="204"/>
  <c r="K27" i="204"/>
  <c r="K28" i="204" s="1"/>
  <c r="N34" i="204"/>
  <c r="E48" i="204"/>
  <c r="E50" i="204" s="1"/>
  <c r="N58" i="204"/>
  <c r="N9" i="205"/>
  <c r="N25" i="205"/>
  <c r="H27" i="205"/>
  <c r="H28" i="205" s="1"/>
  <c r="N87" i="205"/>
  <c r="L48" i="206"/>
  <c r="L61" i="206" s="1"/>
  <c r="J27" i="206"/>
  <c r="F48" i="206"/>
  <c r="F50" i="206" s="1"/>
  <c r="N46" i="206"/>
  <c r="I48" i="206"/>
  <c r="C13" i="207"/>
  <c r="N11" i="207"/>
  <c r="P11" i="207" s="1"/>
  <c r="J48" i="207"/>
  <c r="J61" i="207" s="1"/>
  <c r="H27" i="207"/>
  <c r="H28" i="207" s="1"/>
  <c r="M48" i="207"/>
  <c r="B13" i="208"/>
  <c r="D27" i="208"/>
  <c r="D28" i="208" s="1"/>
  <c r="N20" i="212"/>
  <c r="C27" i="212"/>
  <c r="C28" i="212" s="1"/>
  <c r="G27" i="212"/>
  <c r="G28" i="212" s="1"/>
  <c r="N58" i="212"/>
  <c r="L27" i="213"/>
  <c r="L28" i="213" s="1"/>
  <c r="C62" i="181"/>
  <c r="C72" i="181" s="1"/>
  <c r="M50" i="183"/>
  <c r="M61" i="183"/>
  <c r="B49" i="180"/>
  <c r="C85" i="185"/>
  <c r="D83" i="185"/>
  <c r="E83" i="185" s="1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M48" i="194" s="1"/>
  <c r="M61" i="194" s="1"/>
  <c r="M62" i="194" s="1"/>
  <c r="M72" i="194" s="1"/>
  <c r="N9" i="180"/>
  <c r="N13" i="180" s="1"/>
  <c r="G27" i="180"/>
  <c r="K48" i="181"/>
  <c r="K50" i="181" s="1"/>
  <c r="G48" i="181"/>
  <c r="M50" i="182"/>
  <c r="N20" i="182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 s="1"/>
  <c r="N56" i="190"/>
  <c r="N87" i="190" s="1"/>
  <c r="C87" i="190"/>
  <c r="C88" i="190" s="1"/>
  <c r="D88" i="190" s="1"/>
  <c r="C58" i="190"/>
  <c r="F13" i="19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K61" i="183" s="1"/>
  <c r="K62" i="183" s="1"/>
  <c r="K72" i="183" s="1"/>
  <c r="B85" i="183"/>
  <c r="N24" i="184"/>
  <c r="N34" i="185"/>
  <c r="I48" i="185"/>
  <c r="I50" i="185" s="1"/>
  <c r="G50" i="186"/>
  <c r="G62" i="186"/>
  <c r="G72" i="186" s="1"/>
  <c r="J27" i="186"/>
  <c r="I48" i="186"/>
  <c r="E85" i="189"/>
  <c r="N9" i="189"/>
  <c r="M48" i="189"/>
  <c r="M50" i="189" s="1"/>
  <c r="N11" i="190"/>
  <c r="H61" i="190"/>
  <c r="K48" i="191"/>
  <c r="E48" i="194"/>
  <c r="E50" i="194" s="1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I48" i="194"/>
  <c r="I61" i="194" s="1"/>
  <c r="I62" i="194" s="1"/>
  <c r="I72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K28" i="199"/>
  <c r="B28" i="199"/>
  <c r="C83" i="200"/>
  <c r="B85" i="200"/>
  <c r="N20" i="187"/>
  <c r="J27" i="187"/>
  <c r="B48" i="187"/>
  <c r="B50" i="187" s="1"/>
  <c r="N9" i="188"/>
  <c r="D88" i="188"/>
  <c r="I48" i="189"/>
  <c r="N23" i="189"/>
  <c r="K27" i="189"/>
  <c r="F48" i="189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N13" i="199" s="1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B50" i="205"/>
  <c r="B62" i="205"/>
  <c r="B63" i="205" s="1"/>
  <c r="B48" i="201"/>
  <c r="F48" i="201"/>
  <c r="B28" i="201"/>
  <c r="M28" i="201"/>
  <c r="D13" i="202"/>
  <c r="D27" i="202"/>
  <c r="H27" i="202"/>
  <c r="L27" i="202"/>
  <c r="L28" i="202" s="1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K28" i="203" s="1"/>
  <c r="E48" i="203"/>
  <c r="E50" i="203" s="1"/>
  <c r="H13" i="204"/>
  <c r="M48" i="204"/>
  <c r="M61" i="204" s="1"/>
  <c r="I28" i="204"/>
  <c r="M28" i="204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C28" i="201" s="1"/>
  <c r="N25" i="201"/>
  <c r="N26" i="201"/>
  <c r="N34" i="201"/>
  <c r="M48" i="201"/>
  <c r="M61" i="201" s="1"/>
  <c r="M62" i="201" s="1"/>
  <c r="M72" i="201" s="1"/>
  <c r="C13" i="202"/>
  <c r="G13" i="202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N27" i="209" s="1"/>
  <c r="N28" i="209" s="1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L50" i="205" s="1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C28" i="211" s="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J62" i="211" s="1"/>
  <c r="J72" i="211" s="1"/>
  <c r="N25" i="213"/>
  <c r="N24" i="213"/>
  <c r="I27" i="205"/>
  <c r="I28" i="205" s="1"/>
  <c r="L27" i="205"/>
  <c r="L28" i="205" s="1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K62" i="211" s="1"/>
  <c r="K72" i="211" s="1"/>
  <c r="D27" i="212"/>
  <c r="D28" i="212" s="1"/>
  <c r="L27" i="212"/>
  <c r="L28" i="212" s="1"/>
  <c r="N25" i="212"/>
  <c r="N26" i="212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N11" i="180"/>
  <c r="C13" i="180"/>
  <c r="M47" i="180"/>
  <c r="M60" i="180" s="1"/>
  <c r="M61" i="180" s="1"/>
  <c r="M71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K61" i="186"/>
  <c r="K62" i="186" s="1"/>
  <c r="K72" i="186" s="1"/>
  <c r="K50" i="186"/>
  <c r="E50" i="182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H50" i="181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C87" i="185"/>
  <c r="C88" i="185" s="1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D62" i="186"/>
  <c r="D72" i="186" s="1"/>
  <c r="B42" i="186"/>
  <c r="F48" i="187"/>
  <c r="B42" i="190"/>
  <c r="B48" i="190" s="1"/>
  <c r="B61" i="190" s="1"/>
  <c r="B62" i="190" s="1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H61" i="195"/>
  <c r="H62" i="195" s="1"/>
  <c r="H72" i="195" s="1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D50" i="188"/>
  <c r="H50" i="188"/>
  <c r="H62" i="188"/>
  <c r="H72" i="188" s="1"/>
  <c r="G48" i="188"/>
  <c r="G50" i="188" s="1"/>
  <c r="N34" i="188"/>
  <c r="N57" i="188"/>
  <c r="F58" i="188"/>
  <c r="J61" i="188"/>
  <c r="J62" i="188" s="1"/>
  <c r="J72" i="188" s="1"/>
  <c r="C50" i="189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I50" i="189"/>
  <c r="M50" i="191"/>
  <c r="D50" i="192"/>
  <c r="D62" i="192"/>
  <c r="D72" i="192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C48" i="188"/>
  <c r="C50" i="188" s="1"/>
  <c r="K50" i="188"/>
  <c r="B38" i="188"/>
  <c r="E87" i="188"/>
  <c r="G61" i="188"/>
  <c r="G62" i="188" s="1"/>
  <c r="G72" i="188" s="1"/>
  <c r="K61" i="188"/>
  <c r="K62" i="188" s="1"/>
  <c r="K72" i="188" s="1"/>
  <c r="H13" i="189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E83" i="193"/>
  <c r="D85" i="193"/>
  <c r="C61" i="193"/>
  <c r="C62" i="193" s="1"/>
  <c r="C72" i="193" s="1"/>
  <c r="N56" i="194"/>
  <c r="N87" i="194" s="1"/>
  <c r="C87" i="194"/>
  <c r="C88" i="194" s="1"/>
  <c r="D88" i="194" s="1"/>
  <c r="E50" i="195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N23" i="194"/>
  <c r="L50" i="194"/>
  <c r="L62" i="194"/>
  <c r="L72" i="194" s="1"/>
  <c r="B85" i="194"/>
  <c r="C83" i="194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B38" i="194"/>
  <c r="E87" i="194"/>
  <c r="E58" i="194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50" i="200"/>
  <c r="F38" i="200"/>
  <c r="B50" i="200"/>
  <c r="B61" i="200"/>
  <c r="C85" i="200"/>
  <c r="D83" i="200"/>
  <c r="K27" i="193"/>
  <c r="N9" i="194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H62" i="199"/>
  <c r="H72" i="199" s="1"/>
  <c r="H50" i="199"/>
  <c r="J50" i="199"/>
  <c r="J62" i="199"/>
  <c r="J72" i="199" s="1"/>
  <c r="D48" i="199"/>
  <c r="D61" i="199" s="1"/>
  <c r="D62" i="199" s="1"/>
  <c r="D72" i="199" s="1"/>
  <c r="D27" i="199"/>
  <c r="D28" i="199" s="1"/>
  <c r="B42" i="199"/>
  <c r="B48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62" i="205" s="1"/>
  <c r="L72" i="205" s="1"/>
  <c r="C83" i="205"/>
  <c r="B85" i="205"/>
  <c r="B42" i="193"/>
  <c r="B48" i="193" s="1"/>
  <c r="B50" i="193" s="1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N24" i="198"/>
  <c r="M50" i="198"/>
  <c r="N55" i="198"/>
  <c r="N58" i="198" s="1"/>
  <c r="B58" i="198"/>
  <c r="L61" i="198"/>
  <c r="L62" i="198" s="1"/>
  <c r="L72" i="198" s="1"/>
  <c r="L62" i="199"/>
  <c r="L72" i="199" s="1"/>
  <c r="H27" i="199"/>
  <c r="H28" i="199" s="1"/>
  <c r="E62" i="199"/>
  <c r="E72" i="199" s="1"/>
  <c r="E50" i="199"/>
  <c r="F61" i="201"/>
  <c r="F62" i="201" s="1"/>
  <c r="F72" i="201" s="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 s="1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50" i="202"/>
  <c r="H62" i="204"/>
  <c r="H72" i="204" s="1"/>
  <c r="H50" i="204"/>
  <c r="K50" i="204"/>
  <c r="K62" i="204"/>
  <c r="K72" i="204" s="1"/>
  <c r="G38" i="204"/>
  <c r="G42" i="204" s="1"/>
  <c r="G48" i="204" s="1"/>
  <c r="G27" i="200"/>
  <c r="G28" i="200" s="1"/>
  <c r="B61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E48" i="201"/>
  <c r="E50" i="201" s="1"/>
  <c r="I48" i="201"/>
  <c r="I61" i="201" s="1"/>
  <c r="I62" i="201" s="1"/>
  <c r="I72" i="201" s="1"/>
  <c r="G27" i="201"/>
  <c r="G28" i="201" s="1"/>
  <c r="N24" i="20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D48" i="205"/>
  <c r="D61" i="205" s="1"/>
  <c r="D62" i="205" s="1"/>
  <c r="D72" i="205" s="1"/>
  <c r="C42" i="205"/>
  <c r="N38" i="205"/>
  <c r="N42" i="205" s="1"/>
  <c r="N48" i="205" s="1"/>
  <c r="F61" i="206"/>
  <c r="F62" i="206" s="1"/>
  <c r="F72" i="206" s="1"/>
  <c r="D50" i="203"/>
  <c r="N20" i="203"/>
  <c r="J13" i="204"/>
  <c r="M50" i="204"/>
  <c r="M62" i="204"/>
  <c r="M72" i="204" s="1"/>
  <c r="N11" i="204"/>
  <c r="N13" i="204" s="1"/>
  <c r="B42" i="204"/>
  <c r="B48" i="204" s="1"/>
  <c r="B50" i="204" s="1"/>
  <c r="N38" i="204"/>
  <c r="N42" i="204" s="1"/>
  <c r="N48" i="204" s="1"/>
  <c r="N61" i="204" s="1"/>
  <c r="E48" i="205"/>
  <c r="E61" i="205" s="1"/>
  <c r="G13" i="206"/>
  <c r="G28" i="206"/>
  <c r="C27" i="206"/>
  <c r="C28" i="206" s="1"/>
  <c r="N23" i="206"/>
  <c r="L48" i="204"/>
  <c r="L61" i="204" s="1"/>
  <c r="L62" i="204" s="1"/>
  <c r="L72" i="204" s="1"/>
  <c r="G28" i="205"/>
  <c r="N58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B48" i="207" s="1"/>
  <c r="B50" i="207" s="1"/>
  <c r="I48" i="203"/>
  <c r="G13" i="205"/>
  <c r="E13" i="205"/>
  <c r="H13" i="205"/>
  <c r="F48" i="205"/>
  <c r="F61" i="205" s="1"/>
  <c r="F62" i="205" s="1"/>
  <c r="F72" i="205" s="1"/>
  <c r="K27" i="205"/>
  <c r="K28" i="205" s="1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D28" i="204"/>
  <c r="H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H50" i="207"/>
  <c r="J62" i="207"/>
  <c r="J72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F50" i="211"/>
  <c r="J50" i="211"/>
  <c r="C48" i="205"/>
  <c r="N38" i="206"/>
  <c r="N42" i="206" s="1"/>
  <c r="N48" i="206" s="1"/>
  <c r="B58" i="206"/>
  <c r="B61" i="206" s="1"/>
  <c r="L84" i="207"/>
  <c r="K84" i="207"/>
  <c r="D28" i="207"/>
  <c r="N55" i="207"/>
  <c r="N58" i="207" s="1"/>
  <c r="N23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F48" i="208"/>
  <c r="J48" i="208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F62" i="212"/>
  <c r="F72" i="212" s="1"/>
  <c r="F50" i="212"/>
  <c r="C48" i="211"/>
  <c r="C61" i="211" s="1"/>
  <c r="C62" i="211" s="1"/>
  <c r="C72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B42" i="211"/>
  <c r="B48" i="211" s="1"/>
  <c r="B61" i="211" s="1"/>
  <c r="B62" i="211" s="1"/>
  <c r="F61" i="211"/>
  <c r="F62" i="211" s="1"/>
  <c r="F72" i="211" s="1"/>
  <c r="F27" i="212"/>
  <c r="F28" i="212" s="1"/>
  <c r="N23" i="212"/>
  <c r="N27" i="212" s="1"/>
  <c r="N28" i="212" s="1"/>
  <c r="B42" i="212"/>
  <c r="B48" i="212" s="1"/>
  <c r="G28" i="211"/>
  <c r="L27" i="211"/>
  <c r="L28" i="211" s="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M46" i="211"/>
  <c r="L61" i="213"/>
  <c r="L62" i="213" s="1"/>
  <c r="L72" i="213" s="1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J50" i="213"/>
  <c r="F50" i="213"/>
  <c r="B50" i="213"/>
  <c r="M27" i="213"/>
  <c r="M28" i="213" s="1"/>
  <c r="K48" i="213"/>
  <c r="K61" i="213" s="1"/>
  <c r="K62" i="213" s="1"/>
  <c r="K72" i="213" s="1"/>
  <c r="I48" i="213"/>
  <c r="I50" i="213" s="1"/>
  <c r="G48" i="213"/>
  <c r="G50" i="213" s="1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B61" i="213" s="1"/>
  <c r="B62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G50" i="201" l="1"/>
  <c r="E61" i="201"/>
  <c r="E62" i="201" s="1"/>
  <c r="B62" i="201"/>
  <c r="L61" i="201"/>
  <c r="L62" i="201" s="1"/>
  <c r="L72" i="201" s="1"/>
  <c r="N13" i="201"/>
  <c r="B50" i="201"/>
  <c r="G61" i="189"/>
  <c r="G62" i="189" s="1"/>
  <c r="G72" i="189" s="1"/>
  <c r="G50" i="189"/>
  <c r="M50" i="212"/>
  <c r="M61" i="212"/>
  <c r="M62" i="212" s="1"/>
  <c r="M72" i="212" s="1"/>
  <c r="I61" i="211"/>
  <c r="I62" i="211" s="1"/>
  <c r="I72" i="211" s="1"/>
  <c r="I50" i="211"/>
  <c r="D83" i="196"/>
  <c r="C85" i="196"/>
  <c r="J50" i="208"/>
  <c r="N27" i="206"/>
  <c r="N28" i="206" s="1"/>
  <c r="D61" i="198"/>
  <c r="D62" i="198" s="1"/>
  <c r="D72" i="198" s="1"/>
  <c r="F50" i="199"/>
  <c r="M50" i="200"/>
  <c r="F85" i="195"/>
  <c r="D85" i="185"/>
  <c r="N27" i="183"/>
  <c r="N13" i="188"/>
  <c r="H62" i="193"/>
  <c r="H72" i="193" s="1"/>
  <c r="F50" i="198"/>
  <c r="K50" i="201"/>
  <c r="N38" i="191"/>
  <c r="N42" i="191" s="1"/>
  <c r="N48" i="191" s="1"/>
  <c r="F50" i="186"/>
  <c r="M50" i="213"/>
  <c r="K50" i="213"/>
  <c r="N28" i="211"/>
  <c r="B72" i="205"/>
  <c r="N27" i="201"/>
  <c r="N28" i="201" s="1"/>
  <c r="D50" i="199"/>
  <c r="L61" i="197"/>
  <c r="L62" i="197" s="1"/>
  <c r="L72" i="197" s="1"/>
  <c r="B50" i="199"/>
  <c r="N27" i="192"/>
  <c r="E88" i="188"/>
  <c r="F88" i="188" s="1"/>
  <c r="G88" i="188" s="1"/>
  <c r="H88" i="188" s="1"/>
  <c r="I88" i="188" s="1"/>
  <c r="J88" i="188" s="1"/>
  <c r="K88" i="188" s="1"/>
  <c r="L88" i="188" s="1"/>
  <c r="M88" i="188" s="1"/>
  <c r="N58" i="187"/>
  <c r="F61" i="188"/>
  <c r="F62" i="188" s="1"/>
  <c r="F72" i="188" s="1"/>
  <c r="L50" i="192"/>
  <c r="F61" i="189"/>
  <c r="F62" i="189" s="1"/>
  <c r="F72" i="189" s="1"/>
  <c r="F61" i="187"/>
  <c r="F62" i="187" s="1"/>
  <c r="F72" i="187" s="1"/>
  <c r="K50" i="183"/>
  <c r="N27" i="207"/>
  <c r="N28" i="207" s="1"/>
  <c r="M50" i="194"/>
  <c r="H62" i="190"/>
  <c r="H72" i="190" s="1"/>
  <c r="D61" i="182"/>
  <c r="D62" i="182" s="1"/>
  <c r="D72" i="182" s="1"/>
  <c r="H50" i="183"/>
  <c r="I83" i="189"/>
  <c r="J83" i="189" s="1"/>
  <c r="I61" i="206"/>
  <c r="I62" i="206" s="1"/>
  <c r="I72" i="206" s="1"/>
  <c r="I50" i="206"/>
  <c r="K50" i="190"/>
  <c r="K61" i="190"/>
  <c r="K62" i="190" s="1"/>
  <c r="K72" i="190" s="1"/>
  <c r="C85" i="188"/>
  <c r="D83" i="188"/>
  <c r="J50" i="186"/>
  <c r="N13" i="207"/>
  <c r="N13" i="206"/>
  <c r="H50" i="206"/>
  <c r="B50" i="208"/>
  <c r="N27" i="208"/>
  <c r="N28" i="208" s="1"/>
  <c r="M50" i="193"/>
  <c r="N13" i="194"/>
  <c r="B62" i="200"/>
  <c r="E61" i="194"/>
  <c r="E62" i="194" s="1"/>
  <c r="E72" i="194" s="1"/>
  <c r="N58" i="192"/>
  <c r="F61" i="192"/>
  <c r="F62" i="192" s="1"/>
  <c r="F72" i="192" s="1"/>
  <c r="J62" i="190"/>
  <c r="J72" i="190" s="1"/>
  <c r="N87" i="188"/>
  <c r="F61" i="186"/>
  <c r="F62" i="186" s="1"/>
  <c r="F72" i="186" s="1"/>
  <c r="F87" i="180"/>
  <c r="G87" i="180" s="1"/>
  <c r="H87" i="180" s="1"/>
  <c r="I87" i="180" s="1"/>
  <c r="J87" i="180" s="1"/>
  <c r="K87" i="180" s="1"/>
  <c r="L87" i="180" s="1"/>
  <c r="M87" i="180" s="1"/>
  <c r="K50" i="209"/>
  <c r="G62" i="202"/>
  <c r="G72" i="202" s="1"/>
  <c r="E50" i="207"/>
  <c r="E61" i="204"/>
  <c r="E62" i="204" s="1"/>
  <c r="E72" i="204" s="1"/>
  <c r="M61" i="189"/>
  <c r="M62" i="189" s="1"/>
  <c r="M72" i="189" s="1"/>
  <c r="D62" i="200"/>
  <c r="D72" i="200" s="1"/>
  <c r="J50" i="195"/>
  <c r="C50" i="187"/>
  <c r="M61" i="185"/>
  <c r="M62" i="185" s="1"/>
  <c r="M72" i="185" s="1"/>
  <c r="F50" i="191"/>
  <c r="H61" i="21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F62" i="203" s="1"/>
  <c r="F72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N61" i="201" s="1"/>
  <c r="N62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1" i="192"/>
  <c r="P61" i="192" s="1"/>
  <c r="E85" i="186"/>
  <c r="F83" i="186"/>
  <c r="N86" i="180"/>
  <c r="N57" i="180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N58" i="194"/>
  <c r="M61" i="192"/>
  <c r="M62" i="192" s="1"/>
  <c r="M72" i="192" s="1"/>
  <c r="I61" i="192"/>
  <c r="I62" i="192" s="1"/>
  <c r="I72" i="192" s="1"/>
  <c r="I50" i="192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N62" i="193" s="1"/>
  <c r="P72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N50" i="206" l="1"/>
  <c r="D85" i="196"/>
  <c r="E83" i="196"/>
  <c r="N50" i="185"/>
  <c r="N61" i="189"/>
  <c r="N62" i="189" s="1"/>
  <c r="P72" i="189" s="1"/>
  <c r="N62" i="207"/>
  <c r="P72" i="207" s="1"/>
  <c r="E83" i="188"/>
  <c r="D85" i="188"/>
  <c r="N50" i="202"/>
  <c r="N50" i="186"/>
  <c r="N50" i="181"/>
  <c r="P61" i="195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E85" i="196" l="1"/>
  <c r="F83" i="196"/>
  <c r="F83" i="188"/>
  <c r="E85" i="188"/>
  <c r="I85" i="195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88" l="1"/>
  <c r="F85" i="188"/>
  <c r="G83" i="196"/>
  <c r="F85" i="196"/>
  <c r="I83" i="184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G85" i="196" l="1"/>
  <c r="H83" i="196"/>
  <c r="G85" i="188"/>
  <c r="H83" i="188"/>
  <c r="D64" i="195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D73" i="191"/>
  <c r="E63" i="191"/>
  <c r="D64" i="191"/>
  <c r="D74" i="191" s="1"/>
  <c r="H83" i="207"/>
  <c r="G85" i="207"/>
  <c r="I83" i="206"/>
  <c r="H85" i="20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I83" i="196" l="1"/>
  <c r="H85" i="196"/>
  <c r="I83" i="188"/>
  <c r="H85" i="188"/>
  <c r="K83" i="184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I85" i="188" l="1"/>
  <c r="J83" i="188"/>
  <c r="J83" i="196"/>
  <c r="I85" i="196"/>
  <c r="J83" i="199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J85" i="196" l="1"/>
  <c r="K83" i="196"/>
  <c r="K83" i="188"/>
  <c r="J85" i="188"/>
  <c r="L85" i="184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K85" i="188" l="1"/>
  <c r="L83" i="188"/>
  <c r="L83" i="196"/>
  <c r="K85" i="196"/>
  <c r="M83" i="202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L85" i="196" l="1"/>
  <c r="M83" i="196"/>
  <c r="M85" i="196" s="1"/>
  <c r="L85" i="188"/>
  <c r="M83" i="188"/>
  <c r="M85" i="188" s="1"/>
  <c r="M83" i="199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1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2.xml><?xml version="1.0" encoding="utf-8"?>
<comments xmlns="http://schemas.openxmlformats.org/spreadsheetml/2006/main">
  <authors>
    <author>Robert de Wit</author>
    <author>rdewit1</author>
    <author>Tom Collier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2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3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3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4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5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57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<sst xmlns="http://schemas.openxmlformats.org/spreadsheetml/2006/main" count="4802" uniqueCount="142">
  <si>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</si>
  <si>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</si>
  <si>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</si>
  <si>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</si>
  <si>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</si>
  <si>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</si>
  <si>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</si>
  <si>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</si>
  <si>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</si>
  <si>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</si>
  <si>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</si>
  <si>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</si>
  <si>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</si>
  <si>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</si>
  <si>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</si>
  <si>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</si>
  <si>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</si>
  <si>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</si>
  <si>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</si>
  <si>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</si>
  <si>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</si>
  <si>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</si>
  <si>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</si>
  <si>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</si>
  <si>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</si>
  <si>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</si>
  <si>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</si>
  <si>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</si>
  <si>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</si>
  <si>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</si>
  <si>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</si>
  <si>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</si>
  <si>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</si>
  <si>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</si>
  <si>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</si>
  <si>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</si>
  <si>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</si>
  <si>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</si>
  <si>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</si>
  <si>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</si>
  <si>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</si>
  <si>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</si>
  <si>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</si>
  <si>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</si>
  <si>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</si>
  <si>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</si>
  <si>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</si>
  <si>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</si>
  <si>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</si>
  <si>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</si>
  <si>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</si>
  <si>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</si>
  <si>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</si>
  <si>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</si>
  <si>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</si>
  <si>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</si>
  <si>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</si>
  <si>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</si>
  <si>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</si>
  <si>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</si>
  <si>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</si>
  <si>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</si>
  <si>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</si>
  <si>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</si>
  <si>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</si>
  <si>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</si>
  <si>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</si>
  <si>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</si>
  <si>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</si>
  <si>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</si>
  <si>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</si>
  <si>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</si>
  <si>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</si>
  <si>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</si>
  <si>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</si>
  <si>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</si>
  <si>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</si>
  <si>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</si>
  <si>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</si>
  <si>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</si>
  <si>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</si>
  <si>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</si>
  <si>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</si>
  <si>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</si>
  <si>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</si>
  <si>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</si>
  <si>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</si>
  <si>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</si>
  <si>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</si>
  <si>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</si>
  <si>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</si>
  <si>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</si>
  <si>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</si>
  <si>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</si>
  <si>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</si>
  <si>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</si>
  <si>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</si>
  <si>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</si>
  <si>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</si>
  <si>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</si>
  <si>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</si>
  <si>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</si>
  <si>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</si>
  <si>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</si>
  <si>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</si>
  <si>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</si>
  <si>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</si>
  <si>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</si>
  <si>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</si>
  <si>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</si>
  <si>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</si>
  <si>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</si>
  <si>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</si>
  <si>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</si>
  <si>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</si>
  <si>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</si>
  <si>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</si>
  <si>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</si>
  <si>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</si>
  <si>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</si>
  <si>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</si>
  <si>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</si>
  <si>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</si>
  <si>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</si>
  <si>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</si>
  <si>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</si>
  <si>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</si>
  <si>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</si>
  <si>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</si>
  <si>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</si>
  <si>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</si>
  <si>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</si>
  <si>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</si>
  <si>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</si>
  <si>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</si>
  <si>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</si>
  <si>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</si>
  <si>
    <t>2019/2020 CASH FLOW - April</t>
  </si>
  <si>
    <t>2019/2020 CASH FLOW - June</t>
  </si>
  <si>
    <t>FY20/21</t>
  </si>
  <si>
    <t>2020/2021 CASH FLOW</t>
  </si>
  <si>
    <t>2020/2021 BUDGET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</si>
</sst>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7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  <xf numFmtId="165" fontId="2" fillId="6" borderId="12" xfId="2" applyNumberFormat="1" applyFill="1" applyBorder="1"/>
    <xf numFmtId="165" fontId="2" fillId="6" borderId="9" xfId="2" applyNumberFormat="1" applyFill="1" applyBorder="1"/>
    <xf numFmtId="165" fontId="2" fillId="9" borderId="1" xfId="2" applyNumberFormat="1" applyFill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Normal="10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sqref="A1:XFD10485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t="12.75" hidden="1" customHeight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t="12.75" hidden="1" customHeigh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t="12.75" hidden="1" customHeigh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t="12.7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t="12.75" hidden="1" customHeigh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t="12.7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t="12.7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t="12.75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t="12.7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t="12.75" hidden="1" customHeigh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t="12.75" hidden="1" customHeigh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t="12.75" hidden="1" customHeigh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t="12.75" hidden="1" customHeigh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t="12.75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t="12.75" hidden="1" customHeigh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t="12.75" hidden="1" customHeigh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 customHeight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t="12.7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t="12.75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t="12.75" hidden="1" customHeigh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t="12.75" hidden="1" customHeigh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t="12.75" hidden="1" customHeigh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t="12.75" hidden="1" customHeigh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t="12.75" hidden="1" customHeigh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t="12.75" hidden="1" customHeight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t="12.75" hidden="1" customHeight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85" zoomScaleNormal="85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M69" sqref="M6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Normal="100" workbookViewId="0">
      <selection activeCell="D62" sqref="D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20" zoomScale="80" zoomScaleNormal="80" workbookViewId="0">
      <selection activeCell="B67" sqref="B6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L40" sqref="L40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55" sqref="B5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abSelected="1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>E63+F62</f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>
        <f>+B60+B68</f>
        <v>14004106.45429673</v>
      </c>
      <c r="C69" s="16">
        <f>+B69+C68</f>
        <v>12706685.816794079</v>
      </c>
      <c r="D69" s="16">
        <f t="shared" ref="D69:M69" si="19">+C69+D68</f>
        <v>11387380.457425443</v>
      </c>
      <c r="E69" s="16">
        <f t="shared" si="19"/>
        <v>9648990.192701038</v>
      </c>
      <c r="F69" s="16">
        <f t="shared" si="19"/>
        <v>7376996.7444998622</v>
      </c>
      <c r="G69" s="16">
        <f t="shared" si="19"/>
        <v>4751670.6874303296</v>
      </c>
      <c r="H69" s="16">
        <f t="shared" si="19"/>
        <v>1398206.9384088763</v>
      </c>
      <c r="I69" s="16">
        <f t="shared" si="19"/>
        <v>-2145006.751765823</v>
      </c>
      <c r="J69" s="16">
        <f t="shared" si="19"/>
        <v>-5804549.7063607685</v>
      </c>
      <c r="K69" s="16">
        <f t="shared" si="19"/>
        <v>-9919033.2810838129</v>
      </c>
      <c r="L69" s="16">
        <f t="shared" si="19"/>
        <v>-14408017.321742702</v>
      </c>
      <c r="M69" s="16">
        <f t="shared" si="19"/>
        <v>-19059562.293576572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795752.54570327001</v>
      </c>
      <c r="C72" s="31">
        <f t="shared" si="20"/>
        <v>412585.09179938212</v>
      </c>
      <c r="D72" s="31">
        <f t="shared" si="20"/>
        <v>-473668.27813401725</v>
      </c>
      <c r="E72" s="31">
        <f t="shared" si="20"/>
        <v>-458857.09464422986</v>
      </c>
      <c r="F72" s="31">
        <f t="shared" si="20"/>
        <v>1444783.1834767712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795752.54570327001</v>
      </c>
      <c r="C73" s="31">
        <f t="shared" si="20"/>
        <v>1208337.6375026521</v>
      </c>
      <c r="D73" s="31">
        <f t="shared" si="20"/>
        <v>734669.35936863488</v>
      </c>
      <c r="E73" s="31">
        <f t="shared" si="20"/>
        <v>275812.26472440502</v>
      </c>
      <c r="F73" s="31">
        <f t="shared" si="20"/>
        <v>1720595.4482011762</v>
      </c>
      <c r="G73" s="31">
        <f t="shared" si="20"/>
        <v>1720595.4482011762</v>
      </c>
      <c r="H73" s="31">
        <f t="shared" si="20"/>
        <v>1720595.4482011762</v>
      </c>
      <c r="I73" s="31">
        <f t="shared" si="20"/>
        <v>1720595.4482011762</v>
      </c>
      <c r="J73" s="31">
        <f t="shared" si="20"/>
        <v>1720595.4482011762</v>
      </c>
      <c r="K73" s="31">
        <f t="shared" si="20"/>
        <v>1720595.4482011762</v>
      </c>
      <c r="L73" s="31">
        <f t="shared" si="20"/>
        <v>1720595.4482011758</v>
      </c>
      <c r="M73" s="31">
        <f t="shared" si="20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20"/>
        <v>795752.54570326954</v>
      </c>
      <c r="C74" s="122">
        <f t="shared" si="20"/>
        <v>2414522.1832059212</v>
      </c>
      <c r="D74" s="122">
        <f t="shared" si="20"/>
        <v>3238274.5425745565</v>
      </c>
      <c r="E74" s="122">
        <f t="shared" si="20"/>
        <v>4098722.807298962</v>
      </c>
      <c r="F74" s="122">
        <f>+F64-F69</f>
        <v>7281896.2555001378</v>
      </c>
      <c r="G74" s="122">
        <f t="shared" si="20"/>
        <v>9553889.7037013136</v>
      </c>
      <c r="H74" s="122">
        <f t="shared" si="20"/>
        <v>12179215.760770848</v>
      </c>
      <c r="I74" s="122">
        <f t="shared" si="20"/>
        <v>15532679.5097923</v>
      </c>
      <c r="J74" s="122">
        <f t="shared" si="20"/>
        <v>19075893.199967001</v>
      </c>
      <c r="K74" s="122">
        <f t="shared" si="20"/>
        <v>22735436.154561944</v>
      </c>
      <c r="L74" s="122">
        <f t="shared" si="20"/>
        <v>26849919.729284987</v>
      </c>
      <c r="M74" s="122">
        <f t="shared" si="20"/>
        <v>31338903.769943878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62" sqref="D6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680181</v>
      </c>
      <c r="F5" s="101">
        <v>395507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13897711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32628</v>
      </c>
      <c r="F6" s="101">
        <v>72335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1547841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712809</v>
      </c>
      <c r="F9" s="12">
        <f t="shared" si="0"/>
        <v>467842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15445552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712809</v>
      </c>
      <c r="F13" s="14">
        <f t="shared" si="1"/>
        <v>467842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15445552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333634</v>
      </c>
      <c r="F16" s="101">
        <v>165810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7513891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333634</v>
      </c>
      <c r="F20" s="12">
        <f t="shared" si="2"/>
        <v>165810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7513891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346547</v>
      </c>
      <c r="F23" s="103">
        <f t="shared" si="3"/>
        <v>229697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6383820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32628</v>
      </c>
      <c r="F24" s="103">
        <f t="shared" si="3"/>
        <v>72335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1547841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379175</v>
      </c>
      <c r="F27" s="12">
        <f t="shared" si="4"/>
        <v>302032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7931661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0.53194474256077018</v>
      </c>
      <c r="F28" s="73">
        <f t="shared" si="5"/>
        <v>0.64558547543828904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0.51352395822434838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322845</v>
      </c>
      <c r="F30" s="101">
        <v>249775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4293435.0955361538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172384</v>
      </c>
      <c r="F31" s="101">
        <v>158302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2021926.0947632066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495229</v>
      </c>
      <c r="F34" s="12">
        <f t="shared" si="7"/>
        <v>408077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6315361.1902993601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914242</v>
      </c>
      <c r="F37" s="101">
        <v>643270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10158246.523632694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-495229</v>
      </c>
      <c r="F38" s="7">
        <f t="shared" si="8"/>
        <v>-408077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-6315361.190299361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-77816</v>
      </c>
      <c r="F39" s="109">
        <v>-77648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-928062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-3350</v>
      </c>
      <c r="F41" s="110">
        <v>-1150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-93000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330625</v>
      </c>
      <c r="F42" s="12">
        <f t="shared" si="9"/>
        <v>149173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2736483.333333333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259750</v>
      </c>
      <c r="F44" s="111">
        <v>-183271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26">
        <f>SUM(B44:M44)</f>
        <v>2227346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259750</v>
      </c>
      <c r="F46" s="12">
        <f t="shared" si="10"/>
        <v>-183271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2227346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1419238</v>
      </c>
      <c r="F48" s="19">
        <f>+F20+F34+F42+F46</f>
        <v>539789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18793081.523632694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-706429</v>
      </c>
      <c r="F50" s="12">
        <f>+F13-F48</f>
        <v>-71947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-3347529.5236326945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42587</v>
      </c>
      <c r="F53" s="10">
        <v>7284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555592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-10141</v>
      </c>
      <c r="F56" s="7">
        <v>-16697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-193167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139067</v>
      </c>
      <c r="F57" s="7">
        <v>-1068714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-1754407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171513</v>
      </c>
      <c r="F58" s="19">
        <f t="shared" si="13"/>
        <v>-983127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-416580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1590751</v>
      </c>
      <c r="F61" s="19">
        <f>+F58+F48</f>
        <v>-443338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18376501.523632694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-877942</v>
      </c>
      <c r="F62" s="14">
        <f>+F13-F61</f>
        <v>911180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-2930949.523632694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-1462578</v>
      </c>
      <c r="F63" s="12">
        <f t="shared" si="16"/>
        <v>-551398</v>
      </c>
      <c r="G63" s="12">
        <f t="shared" si="16"/>
        <v>-904730.60886835586</v>
      </c>
      <c r="H63" s="12">
        <f t="shared" si="16"/>
        <v>-1632868.3008202771</v>
      </c>
      <c r="I63" s="12">
        <f>H63+I62</f>
        <v>-1822618.2419735231</v>
      </c>
      <c r="J63" s="12">
        <f t="shared" si="16"/>
        <v>-1938947.5063937688</v>
      </c>
      <c r="K63" s="12">
        <f t="shared" si="16"/>
        <v>-2393888.1265218677</v>
      </c>
      <c r="L63" s="12">
        <f t="shared" si="16"/>
        <v>-2768388.5924577136</v>
      </c>
      <c r="M63" s="12">
        <f t="shared" si="16"/>
        <v>-2930949.5236326945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13747713</v>
      </c>
      <c r="F64" s="12">
        <f>+$B$60+F63</f>
        <v>14658893</v>
      </c>
      <c r="G64" s="12">
        <f t="shared" si="17"/>
        <v>14305560.391131643</v>
      </c>
      <c r="H64" s="12">
        <f t="shared" si="17"/>
        <v>13577422.699179724</v>
      </c>
      <c r="I64" s="12">
        <f t="shared" si="17"/>
        <v>13387672.758026477</v>
      </c>
      <c r="J64" s="12">
        <f t="shared" si="17"/>
        <v>13271343.493606232</v>
      </c>
      <c r="K64" s="12">
        <f t="shared" si="17"/>
        <v>12816402.873478133</v>
      </c>
      <c r="L64" s="12">
        <f t="shared" si="17"/>
        <v>12441902.407542286</v>
      </c>
      <c r="M64" s="12">
        <f t="shared" si="17"/>
        <v>12279341.476367306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-458857.09464422986</v>
      </c>
      <c r="F72" s="31">
        <f t="shared" si="19"/>
        <v>1444783.1834767712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275812.26472440502</v>
      </c>
      <c r="F73" s="31">
        <f t="shared" si="19"/>
        <v>1720595.4482011762</v>
      </c>
      <c r="G73" s="31">
        <f t="shared" si="19"/>
        <v>1720595.4482011762</v>
      </c>
      <c r="H73" s="31">
        <f t="shared" si="19"/>
        <v>1720595.4482011762</v>
      </c>
      <c r="I73" s="31">
        <f t="shared" si="19"/>
        <v>1720595.4482011762</v>
      </c>
      <c r="J73" s="31">
        <f t="shared" si="19"/>
        <v>1720595.4482011762</v>
      </c>
      <c r="K73" s="31">
        <f t="shared" si="19"/>
        <v>1720595.4482011762</v>
      </c>
      <c r="L73" s="31">
        <f t="shared" si="19"/>
        <v>1720595.4482011758</v>
      </c>
      <c r="M73" s="31">
        <f t="shared" si="19"/>
        <v>1720595.4482011753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13747713</v>
      </c>
      <c r="F74" s="122">
        <f t="shared" si="19"/>
        <v>14658893</v>
      </c>
      <c r="G74" s="122">
        <f t="shared" si="19"/>
        <v>14305560.391131643</v>
      </c>
      <c r="H74" s="122">
        <f t="shared" si="19"/>
        <v>13577422.699179724</v>
      </c>
      <c r="I74" s="122">
        <f t="shared" si="19"/>
        <v>13387672.758026477</v>
      </c>
      <c r="J74" s="122">
        <f t="shared" si="19"/>
        <v>13271343.493606232</v>
      </c>
      <c r="K74" s="122">
        <f t="shared" si="19"/>
        <v>12816402.873478133</v>
      </c>
      <c r="L74" s="122">
        <f t="shared" si="19"/>
        <v>12441902.407542286</v>
      </c>
      <c r="M74" s="122">
        <f t="shared" si="19"/>
        <v>12279341.476367306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895797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15013809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168012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1530689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1063809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16544498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1063809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16544498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538743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7885822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538743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7885822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357054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7127987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168012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1530689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525066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8658676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0.49357168439071297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0.52335682835465902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302225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4518677.8087260006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157499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2051022.8037392346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459724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6569700.6124652354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689724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10491079.612465234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-459724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-6569700.6124652354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-79051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-926941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10">
        <v>-3350</v>
      </c>
      <c r="D41" s="110">
        <v>-3350</v>
      </c>
      <c r="E41" s="110">
        <v>-4350</v>
      </c>
      <c r="F41" s="110">
        <v>-4350</v>
      </c>
      <c r="G41" s="110">
        <v>-9350</v>
      </c>
      <c r="H41" s="110">
        <v>-4350</v>
      </c>
      <c r="I41" s="110">
        <v>-4350</v>
      </c>
      <c r="J41" s="110">
        <v>-4350</v>
      </c>
      <c r="K41" s="110">
        <v>-4350</v>
      </c>
      <c r="L41" s="110">
        <v>-4350</v>
      </c>
      <c r="M41" s="110">
        <v>-47350</v>
      </c>
      <c r="N41" s="104">
        <f>SUM(B41:M41)</f>
        <v>-97200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139992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2811897.9999999991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210081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2729939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210081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2729939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1348540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19997359.612465236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-284731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-3452861.6124652359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2541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539701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-23302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-196329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231583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-854760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210822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464014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1559362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20461373.612465236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-495553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-3916875.6124652363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-584636</v>
      </c>
      <c r="E63" s="12">
        <f t="shared" si="16"/>
        <v>-1003720.9053557701</v>
      </c>
      <c r="F63" s="12">
        <f t="shared" si="16"/>
        <v>-1537324.0888325414</v>
      </c>
      <c r="G63" s="12">
        <f t="shared" si="16"/>
        <v>-1890656.6977008972</v>
      </c>
      <c r="H63" s="12">
        <f t="shared" si="16"/>
        <v>-2618794.3896528184</v>
      </c>
      <c r="I63" s="12">
        <f>H63+I62</f>
        <v>-2808544.3308060644</v>
      </c>
      <c r="J63" s="12">
        <f t="shared" si="16"/>
        <v>-2924873.5952263102</v>
      </c>
      <c r="K63" s="12">
        <f t="shared" si="16"/>
        <v>-3379814.2153544091</v>
      </c>
      <c r="L63" s="12">
        <f t="shared" si="16"/>
        <v>-3754314.6812902549</v>
      </c>
      <c r="M63" s="12">
        <f t="shared" si="16"/>
        <v>-3916875.6124652359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14625655</v>
      </c>
      <c r="E64" s="12">
        <f t="shared" si="17"/>
        <v>14206570.09464423</v>
      </c>
      <c r="F64" s="12">
        <f>+$B$60+F63</f>
        <v>13672966.911167458</v>
      </c>
      <c r="G64" s="12">
        <f t="shared" si="17"/>
        <v>13319634.302299103</v>
      </c>
      <c r="H64" s="12">
        <f t="shared" si="17"/>
        <v>12591496.610347182</v>
      </c>
      <c r="I64" s="12">
        <f t="shared" si="17"/>
        <v>12401746.669193935</v>
      </c>
      <c r="J64" s="12">
        <f t="shared" si="17"/>
        <v>12285417.40477369</v>
      </c>
      <c r="K64" s="12">
        <f t="shared" si="17"/>
        <v>11830476.784645591</v>
      </c>
      <c r="L64" s="12">
        <f t="shared" si="17"/>
        <v>11455976.318709746</v>
      </c>
      <c r="M64" s="12">
        <f t="shared" si="17"/>
        <v>11293415.387534764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-473668.27813401725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734669.35936863488</v>
      </c>
      <c r="E73" s="31">
        <f t="shared" si="19"/>
        <v>734669.35936863488</v>
      </c>
      <c r="F73" s="31">
        <f t="shared" si="19"/>
        <v>734669.35936863488</v>
      </c>
      <c r="G73" s="31">
        <f t="shared" si="19"/>
        <v>734669.35936863488</v>
      </c>
      <c r="H73" s="31">
        <f t="shared" si="19"/>
        <v>734669.35936863488</v>
      </c>
      <c r="I73" s="31">
        <f t="shared" si="19"/>
        <v>734669.35936863488</v>
      </c>
      <c r="J73" s="31">
        <f t="shared" si="19"/>
        <v>734669.35936863488</v>
      </c>
      <c r="K73" s="31">
        <f t="shared" si="19"/>
        <v>734669.35936863488</v>
      </c>
      <c r="L73" s="31">
        <f t="shared" si="19"/>
        <v>734669.35936863441</v>
      </c>
      <c r="M73" s="31">
        <f t="shared" si="19"/>
        <v>734669.35936863394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14625655</v>
      </c>
      <c r="E74" s="122">
        <f t="shared" si="19"/>
        <v>14206570.09464423</v>
      </c>
      <c r="F74" s="122">
        <f t="shared" si="19"/>
        <v>13672966.911167458</v>
      </c>
      <c r="G74" s="122">
        <f t="shared" si="19"/>
        <v>13319634.302299103</v>
      </c>
      <c r="H74" s="122">
        <f t="shared" si="19"/>
        <v>12591496.610347182</v>
      </c>
      <c r="I74" s="122">
        <f t="shared" si="19"/>
        <v>12401746.669193935</v>
      </c>
      <c r="J74" s="122">
        <f t="shared" si="19"/>
        <v>12285417.40477369</v>
      </c>
      <c r="K74" s="122">
        <f t="shared" si="19"/>
        <v>11830476.784645591</v>
      </c>
      <c r="L74" s="122">
        <f t="shared" si="19"/>
        <v>11455976.318709746</v>
      </c>
      <c r="M74" s="122">
        <f t="shared" si="19"/>
        <v>11293415.387534764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>
      <selection activeCell="D2" sqref="D2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2210992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16264146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57792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1500089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2268784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17764235</v>
      </c>
    </row>
    <row r="10" spans="1:14" s="6" customFormat="1" ht="6.75" hidden="1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idden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2268784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17764235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1608163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8552908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1608163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8552908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602829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7711238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57792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1500089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660621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9211327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0.291178446251384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0.51853215182077927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314680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4608922.7222481547</v>
      </c>
    </row>
    <row r="31" spans="1:14" s="6" customFormat="1" hidden="1" outlineLevel="1">
      <c r="A31" s="100" t="s">
        <v>42</v>
      </c>
      <c r="B31" s="101">
        <v>154113</v>
      </c>
      <c r="C31" s="101">
        <v>151966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2060617.27874973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466646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6669540.0009978842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609031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10776182.334331218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-466646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-6669540.0009978851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-79108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-926274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-3350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-98200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52320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2996828.333333333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10">
        <v>234703</v>
      </c>
      <c r="C44" s="111">
        <v>219113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2764974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219113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2764974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2346242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20984250.334331218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-77458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-3220015.3343312186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107140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537160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95000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500000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-18488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-188027</v>
      </c>
    </row>
    <row r="57" spans="1:21" s="6" customFormat="1">
      <c r="A57" s="6" t="s">
        <v>134</v>
      </c>
      <c r="B57" s="22">
        <v>-463884</v>
      </c>
      <c r="C57" s="7">
        <v>-487459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-1101343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-398807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223192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1947435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21207442.334331218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321349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-3443207.3343312182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-89083</v>
      </c>
      <c r="D63" s="12">
        <f t="shared" si="16"/>
        <v>-110967.72186598275</v>
      </c>
      <c r="E63" s="12">
        <f t="shared" si="16"/>
        <v>-530052.62722175289</v>
      </c>
      <c r="F63" s="12">
        <f t="shared" si="16"/>
        <v>-1063655.8106985241</v>
      </c>
      <c r="G63" s="12">
        <f t="shared" si="16"/>
        <v>-1416988.41956688</v>
      </c>
      <c r="H63" s="12">
        <f t="shared" si="16"/>
        <v>-2145126.1115188012</v>
      </c>
      <c r="I63" s="12">
        <f>H63+I62</f>
        <v>-2334876.0526720472</v>
      </c>
      <c r="J63" s="12">
        <f t="shared" si="16"/>
        <v>-2451205.3170922929</v>
      </c>
      <c r="K63" s="12">
        <f t="shared" si="16"/>
        <v>-2906145.9372203918</v>
      </c>
      <c r="L63" s="12">
        <f t="shared" si="16"/>
        <v>-3280646.4031562377</v>
      </c>
      <c r="M63" s="12">
        <f t="shared" si="16"/>
        <v>-3443207.3343312186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15121208</v>
      </c>
      <c r="D64" s="12">
        <f t="shared" si="17"/>
        <v>15099323.278134018</v>
      </c>
      <c r="E64" s="12">
        <f t="shared" si="17"/>
        <v>14680238.372778248</v>
      </c>
      <c r="F64" s="12">
        <f>+$B$60+F63</f>
        <v>14146635.189301476</v>
      </c>
      <c r="G64" s="12">
        <f t="shared" si="17"/>
        <v>13793302.580433119</v>
      </c>
      <c r="H64" s="12">
        <f t="shared" si="17"/>
        <v>13065164.8884812</v>
      </c>
      <c r="I64" s="12">
        <f t="shared" si="17"/>
        <v>12875414.947327953</v>
      </c>
      <c r="J64" s="12">
        <f t="shared" si="17"/>
        <v>12759085.682907708</v>
      </c>
      <c r="K64" s="12">
        <f t="shared" si="17"/>
        <v>12304145.062779609</v>
      </c>
      <c r="L64" s="12">
        <f t="shared" si="17"/>
        <v>11929644.596843762</v>
      </c>
      <c r="M64" s="12">
        <f t="shared" si="17"/>
        <v>11767083.665668782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412585.09179938212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1208337.6375026521</v>
      </c>
      <c r="D73" s="31">
        <f t="shared" si="19"/>
        <v>1208337.6375026521</v>
      </c>
      <c r="E73" s="31">
        <f t="shared" si="19"/>
        <v>1208337.6375026521</v>
      </c>
      <c r="F73" s="31">
        <f t="shared" si="19"/>
        <v>1208337.6375026521</v>
      </c>
      <c r="G73" s="31">
        <f t="shared" si="19"/>
        <v>1208337.6375026521</v>
      </c>
      <c r="H73" s="31">
        <f t="shared" si="19"/>
        <v>1208337.6375026521</v>
      </c>
      <c r="I73" s="31">
        <f t="shared" si="19"/>
        <v>1208337.6375026521</v>
      </c>
      <c r="J73" s="31">
        <f t="shared" si="19"/>
        <v>1208337.6375026521</v>
      </c>
      <c r="K73" s="31">
        <f t="shared" si="19"/>
        <v>1208337.6375026521</v>
      </c>
      <c r="L73" s="31">
        <f t="shared" si="19"/>
        <v>1208337.6375026517</v>
      </c>
      <c r="M73" s="31">
        <f t="shared" si="19"/>
        <v>1208337.6375026512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15121208</v>
      </c>
      <c r="D74" s="122">
        <f t="shared" si="19"/>
        <v>15099323.278134018</v>
      </c>
      <c r="E74" s="122">
        <f t="shared" si="19"/>
        <v>14680238.372778248</v>
      </c>
      <c r="F74" s="122">
        <f t="shared" si="19"/>
        <v>14146635.189301476</v>
      </c>
      <c r="G74" s="122">
        <f t="shared" si="19"/>
        <v>13793302.580433119</v>
      </c>
      <c r="H74" s="122">
        <f t="shared" si="19"/>
        <v>13065164.8884812</v>
      </c>
      <c r="I74" s="122">
        <f t="shared" si="19"/>
        <v>12875414.947327953</v>
      </c>
      <c r="J74" s="122">
        <f t="shared" si="19"/>
        <v>12759085.682907708</v>
      </c>
      <c r="K74" s="122">
        <f t="shared" si="19"/>
        <v>12304145.062779609</v>
      </c>
      <c r="L74" s="122">
        <f t="shared" si="19"/>
        <v>11929644.596843762</v>
      </c>
      <c r="M74" s="122">
        <f t="shared" si="19"/>
        <v>11767083.665668782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0" zoomScaleNormal="100" workbookViewId="0">
      <selection activeCell="C60" sqref="C60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24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476908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16826723</v>
      </c>
    </row>
    <row r="6" spans="1:14" s="6" customFormat="1" ht="12.75" hidden="1" customHeight="1" outlineLevel="1">
      <c r="A6" s="100" t="s">
        <v>29</v>
      </c>
      <c r="B6" s="101">
        <v>199739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1487611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676647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18314334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676647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18314334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336814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8650615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336814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8650615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140094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8176108</v>
      </c>
    </row>
    <row r="24" spans="1:14" s="6" customFormat="1" hidden="1" outlineLevel="1">
      <c r="A24" s="100" t="s">
        <v>37</v>
      </c>
      <c r="B24" s="103">
        <f t="shared" si="3"/>
        <v>199739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1487611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339833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9663719</v>
      </c>
    </row>
    <row r="28" spans="1:14" s="6" customFormat="1" ht="14.25" customHeight="1">
      <c r="B28" s="73">
        <f>IFERROR(+B27/B9, 0)</f>
        <v>0.50223085301493986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0.52765877263131711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277403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4689689.9106103079</v>
      </c>
    </row>
    <row r="31" spans="1:14" s="6" customFormat="1" hidden="1" outlineLevel="1">
      <c r="A31" s="100" t="s">
        <v>42</v>
      </c>
      <c r="B31" s="101">
        <v>154113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2082017.8488536254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431516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6771707.7594639333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699887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11250628.4261306</v>
      </c>
    </row>
    <row r="38" spans="1:14" s="6" customFormat="1" ht="12.75" hidden="1" customHeight="1" outlineLevel="1">
      <c r="A38" s="6" t="s">
        <v>46</v>
      </c>
      <c r="B38" s="7">
        <f>-B34</f>
        <v>-431516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-6771707.7594639333</v>
      </c>
    </row>
    <row r="39" spans="1:14" s="6" customFormat="1" ht="12.75" hidden="1" customHeight="1" outlineLevel="1">
      <c r="A39" s="100" t="s">
        <v>47</v>
      </c>
      <c r="B39" s="109">
        <v>-77387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-925550</v>
      </c>
    </row>
    <row r="40" spans="1:14" s="6" customFormat="1" ht="12.75" hidden="1" customHeight="1" outlineLevel="1">
      <c r="A40" s="100" t="s">
        <v>124</v>
      </c>
      <c r="B40" s="101">
        <v>-7607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-85340</v>
      </c>
    </row>
    <row r="41" spans="1:14" s="6" customFormat="1" ht="12.75" hidden="1" customHeight="1" outlineLevel="1">
      <c r="A41" s="100" t="s">
        <v>48</v>
      </c>
      <c r="B41" s="110">
        <v>-3350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-99200</v>
      </c>
    </row>
    <row r="42" spans="1:14" s="6" customFormat="1" collapsed="1">
      <c r="A42" s="13" t="s">
        <v>49</v>
      </c>
      <c r="B42" s="12">
        <f t="shared" ref="B42:N42" si="9">SUM(B37:B41)</f>
        <v>180027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3368830.666666667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234703</v>
      </c>
      <c r="C44" s="111">
        <v>230113</v>
      </c>
      <c r="D44" s="111">
        <v>245116</v>
      </c>
      <c r="E44" s="111">
        <v>306356</v>
      </c>
      <c r="F44" s="111">
        <v>272716</v>
      </c>
      <c r="G44" s="111">
        <v>246984</v>
      </c>
      <c r="H44" s="111">
        <v>294902</v>
      </c>
      <c r="I44" s="111">
        <v>245422</v>
      </c>
      <c r="J44" s="111">
        <v>271223</v>
      </c>
      <c r="K44" s="111">
        <v>309803</v>
      </c>
      <c r="L44" s="111">
        <v>249099</v>
      </c>
      <c r="M44" s="111">
        <v>-130463</v>
      </c>
      <c r="N44" s="102">
        <f>SUM(B44:M44)</f>
        <v>2775974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234703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2775974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1183060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21567127.4261306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-506413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-3252793.4261306007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7040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441020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380402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880402</v>
      </c>
    </row>
    <row r="56" spans="1:21" s="6" customFormat="1">
      <c r="A56" s="37" t="s">
        <v>58</v>
      </c>
      <c r="B56" s="7">
        <v>-19539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-184539</v>
      </c>
    </row>
    <row r="57" spans="1:21" s="6" customFormat="1">
      <c r="A57" s="6" t="s">
        <v>134</v>
      </c>
      <c r="B57" s="22">
        <v>-463884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-628884</v>
      </c>
    </row>
    <row r="58" spans="1:21" s="6" customFormat="1">
      <c r="A58" s="13" t="s">
        <v>60</v>
      </c>
      <c r="B58" s="19">
        <f t="shared" ref="B58:N58" si="13">SUM(B53:B57)</f>
        <v>-95981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602999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1087079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22170126.4261306</v>
      </c>
    </row>
    <row r="62" spans="1:21" ht="13.5" thickBot="1">
      <c r="A62" s="13" t="s">
        <v>63</v>
      </c>
      <c r="B62" s="14">
        <f t="shared" ref="B62:N62" si="15">+B13-B61</f>
        <v>-410432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-3855792.4261306003</v>
      </c>
    </row>
    <row r="63" spans="1:21" s="6" customFormat="1" ht="13.5" thickTop="1">
      <c r="A63" s="13" t="s">
        <v>64</v>
      </c>
      <c r="B63" s="12">
        <f>+B62</f>
        <v>-410432</v>
      </c>
      <c r="C63" s="12">
        <f t="shared" ref="C63:M63" si="16">B63+C62</f>
        <v>-501668.09179938212</v>
      </c>
      <c r="D63" s="12">
        <f t="shared" si="16"/>
        <v>-523552.81366536487</v>
      </c>
      <c r="E63" s="12">
        <f t="shared" si="16"/>
        <v>-942637.71902113501</v>
      </c>
      <c r="F63" s="12">
        <f t="shared" si="16"/>
        <v>-1476240.9024979062</v>
      </c>
      <c r="G63" s="12">
        <f t="shared" si="16"/>
        <v>-1829573.5113662621</v>
      </c>
      <c r="H63" s="12">
        <f t="shared" si="16"/>
        <v>-2557711.2033181833</v>
      </c>
      <c r="I63" s="12">
        <f>H63+I62</f>
        <v>-2747461.1444714293</v>
      </c>
      <c r="J63" s="12">
        <f t="shared" si="16"/>
        <v>-2863790.4088916751</v>
      </c>
      <c r="K63" s="12">
        <f t="shared" si="16"/>
        <v>-3318731.0290197739</v>
      </c>
      <c r="L63" s="12">
        <f t="shared" si="16"/>
        <v>-3693231.4949556198</v>
      </c>
      <c r="M63" s="12">
        <f t="shared" si="16"/>
        <v>-3855792.4261306007</v>
      </c>
      <c r="N63" s="12"/>
    </row>
    <row r="64" spans="1:21">
      <c r="A64" s="13" t="s">
        <v>65</v>
      </c>
      <c r="B64" s="12">
        <f t="shared" ref="B64:M64" si="17">+$B$60+B63</f>
        <v>14799859</v>
      </c>
      <c r="C64" s="12">
        <f t="shared" si="17"/>
        <v>14708622.908200618</v>
      </c>
      <c r="D64" s="12">
        <f t="shared" si="17"/>
        <v>14686738.186334636</v>
      </c>
      <c r="E64" s="12">
        <f t="shared" si="17"/>
        <v>14267653.280978866</v>
      </c>
      <c r="F64" s="12">
        <f>+$B$60+F63</f>
        <v>13734050.097502094</v>
      </c>
      <c r="G64" s="12">
        <f t="shared" si="17"/>
        <v>13380717.488633737</v>
      </c>
      <c r="H64" s="12">
        <f t="shared" si="17"/>
        <v>12652579.796681818</v>
      </c>
      <c r="I64" s="12">
        <f t="shared" si="17"/>
        <v>12462829.855528571</v>
      </c>
      <c r="J64" s="12">
        <f t="shared" si="17"/>
        <v>12346500.591108326</v>
      </c>
      <c r="K64" s="12">
        <f t="shared" si="17"/>
        <v>11891559.970980227</v>
      </c>
      <c r="L64" s="12">
        <f t="shared" si="17"/>
        <v>11517059.50504438</v>
      </c>
      <c r="M64" s="12">
        <f t="shared" si="17"/>
        <v>11354498.5738694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-1206184.54570327</v>
      </c>
      <c r="C67" s="30">
        <v>-91236.09179938212</v>
      </c>
      <c r="D67" s="30">
        <v>-21884.721865982749</v>
      </c>
      <c r="E67" s="30">
        <v>-419084.90535577014</v>
      </c>
      <c r="F67" s="30">
        <v>-533603.18347677123</v>
      </c>
      <c r="G67" s="30">
        <v>-353332.60886835586</v>
      </c>
      <c r="H67" s="30">
        <v>-728137.69195192121</v>
      </c>
      <c r="I67" s="30">
        <v>-189749.94115324598</v>
      </c>
      <c r="J67" s="30">
        <v>-116329.26442024577</v>
      </c>
      <c r="K67" s="30">
        <v>-454940.62012809888</v>
      </c>
      <c r="L67" s="30">
        <v>-374500.46593584586</v>
      </c>
      <c r="M67" s="30"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8">+B68+C67</f>
        <v>-1297420.6375026521</v>
      </c>
      <c r="D68" s="31">
        <f t="shared" si="18"/>
        <v>-1319305.3593686349</v>
      </c>
      <c r="E68" s="31">
        <f t="shared" si="18"/>
        <v>-1738390.264724405</v>
      </c>
      <c r="F68" s="31">
        <f t="shared" si="18"/>
        <v>-2271993.4482011762</v>
      </c>
      <c r="G68" s="31">
        <f t="shared" si="18"/>
        <v>-2625326.0570695321</v>
      </c>
      <c r="H68" s="31">
        <f t="shared" si="18"/>
        <v>-3353463.7490214533</v>
      </c>
      <c r="I68" s="31">
        <f t="shared" si="18"/>
        <v>-3543213.6901746993</v>
      </c>
      <c r="J68" s="31">
        <f t="shared" si="18"/>
        <v>-3659542.9545949451</v>
      </c>
      <c r="K68" s="31">
        <f t="shared" si="18"/>
        <v>-4114483.5747230439</v>
      </c>
      <c r="L68" s="31">
        <f t="shared" si="18"/>
        <v>-4488984.0406588893</v>
      </c>
      <c r="M68" s="31">
        <f t="shared" si="18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19">+B62-B67</f>
        <v>795752.54570327001</v>
      </c>
      <c r="C72" s="31">
        <f t="shared" si="19"/>
        <v>0</v>
      </c>
      <c r="D72" s="31">
        <f t="shared" si="19"/>
        <v>0</v>
      </c>
      <c r="E72" s="31">
        <f t="shared" si="19"/>
        <v>0</v>
      </c>
      <c r="F72" s="31">
        <f t="shared" si="19"/>
        <v>0</v>
      </c>
      <c r="G72" s="31">
        <f t="shared" si="19"/>
        <v>0</v>
      </c>
      <c r="H72" s="31">
        <f t="shared" si="19"/>
        <v>0</v>
      </c>
      <c r="I72" s="31">
        <f t="shared" si="19"/>
        <v>0</v>
      </c>
      <c r="J72" s="31">
        <f t="shared" si="19"/>
        <v>0</v>
      </c>
      <c r="K72" s="31">
        <f t="shared" si="19"/>
        <v>0</v>
      </c>
      <c r="L72" s="31">
        <f t="shared" si="19"/>
        <v>0</v>
      </c>
      <c r="M72" s="31">
        <f t="shared" si="19"/>
        <v>0</v>
      </c>
      <c r="N72" s="125"/>
    </row>
    <row r="73" spans="1:14" s="6" customFormat="1">
      <c r="A73" s="115" t="s">
        <v>64</v>
      </c>
      <c r="B73" s="31">
        <f t="shared" si="19"/>
        <v>795752.54570327001</v>
      </c>
      <c r="C73" s="31">
        <f t="shared" si="19"/>
        <v>795752.54570327001</v>
      </c>
      <c r="D73" s="31">
        <f t="shared" si="19"/>
        <v>795752.54570327001</v>
      </c>
      <c r="E73" s="31">
        <f t="shared" si="19"/>
        <v>795752.54570327001</v>
      </c>
      <c r="F73" s="31">
        <f t="shared" si="19"/>
        <v>795752.54570327001</v>
      </c>
      <c r="G73" s="31">
        <f t="shared" si="19"/>
        <v>795752.54570327001</v>
      </c>
      <c r="H73" s="31">
        <f t="shared" si="19"/>
        <v>795752.54570327001</v>
      </c>
      <c r="I73" s="31">
        <f t="shared" si="19"/>
        <v>795752.54570327001</v>
      </c>
      <c r="J73" s="31">
        <f t="shared" si="19"/>
        <v>795752.54570327001</v>
      </c>
      <c r="K73" s="31">
        <f t="shared" si="19"/>
        <v>795752.54570327001</v>
      </c>
      <c r="L73" s="31">
        <f t="shared" si="19"/>
        <v>795752.54570326954</v>
      </c>
      <c r="M73" s="31">
        <f t="shared" si="19"/>
        <v>795752.54570326908</v>
      </c>
      <c r="N73" s="125">
        <f>+N63-N68</f>
        <v>0</v>
      </c>
    </row>
    <row r="74" spans="1:14">
      <c r="A74" s="121" t="s">
        <v>65</v>
      </c>
      <c r="B74" s="122">
        <f t="shared" si="19"/>
        <v>14799859</v>
      </c>
      <c r="C74" s="122">
        <f t="shared" si="19"/>
        <v>14708622.908200618</v>
      </c>
      <c r="D74" s="122">
        <f t="shared" si="19"/>
        <v>14686738.186334636</v>
      </c>
      <c r="E74" s="122">
        <f t="shared" si="19"/>
        <v>14267653.280978866</v>
      </c>
      <c r="F74" s="122">
        <f t="shared" si="19"/>
        <v>13734050.097502094</v>
      </c>
      <c r="G74" s="122">
        <f t="shared" si="19"/>
        <v>13380717.488633737</v>
      </c>
      <c r="H74" s="122">
        <f t="shared" si="19"/>
        <v>12652579.796681818</v>
      </c>
      <c r="I74" s="122">
        <f t="shared" si="19"/>
        <v>12462829.855528571</v>
      </c>
      <c r="J74" s="122">
        <f t="shared" si="19"/>
        <v>12346500.591108326</v>
      </c>
      <c r="K74" s="122">
        <f t="shared" si="19"/>
        <v>11891559.970980227</v>
      </c>
      <c r="L74" s="122">
        <f t="shared" si="19"/>
        <v>11517059.50504438</v>
      </c>
      <c r="M74" s="122">
        <f t="shared" si="19"/>
        <v>11354498.5738694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4" zoomScaleNormal="100" workbookViewId="0">
      <selection activeCell="B28" sqref="B28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2.28515625" style="6" bestFit="1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140</v>
      </c>
      <c r="E1" s="6"/>
      <c r="F1" s="6"/>
      <c r="J1" s="6"/>
      <c r="K1" s="6"/>
      <c r="N1" s="3"/>
    </row>
    <row r="2" spans="1:14">
      <c r="B2" s="92" t="s">
        <v>76</v>
      </c>
      <c r="C2" s="92" t="s">
        <v>76</v>
      </c>
      <c r="D2" s="92" t="s">
        <v>76</v>
      </c>
      <c r="E2" s="92" t="s">
        <v>76</v>
      </c>
      <c r="F2" s="92" t="s">
        <v>76</v>
      </c>
      <c r="G2" s="92" t="s">
        <v>76</v>
      </c>
      <c r="H2" s="92" t="s">
        <v>76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44013</v>
      </c>
      <c r="C3" s="95">
        <v>44044</v>
      </c>
      <c r="D3" s="95">
        <v>44075</v>
      </c>
      <c r="E3" s="94">
        <v>44105</v>
      </c>
      <c r="F3" s="94">
        <v>44136</v>
      </c>
      <c r="G3" s="95">
        <v>44166</v>
      </c>
      <c r="H3" s="94">
        <v>44197</v>
      </c>
      <c r="I3" s="94">
        <v>44228</v>
      </c>
      <c r="J3" s="94">
        <v>44256</v>
      </c>
      <c r="K3" s="94">
        <v>44287</v>
      </c>
      <c r="L3" s="94">
        <v>44317</v>
      </c>
      <c r="M3" s="94">
        <v>44348</v>
      </c>
      <c r="N3" s="94" t="s">
        <v>139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690357</v>
      </c>
      <c r="C5" s="101">
        <v>2773569</v>
      </c>
      <c r="D5" s="101">
        <v>2146134</v>
      </c>
      <c r="E5" s="101">
        <v>1218756</v>
      </c>
      <c r="F5" s="101">
        <v>973030</v>
      </c>
      <c r="G5" s="101">
        <v>813599</v>
      </c>
      <c r="H5" s="101">
        <v>2497871</v>
      </c>
      <c r="I5" s="101">
        <v>1535686</v>
      </c>
      <c r="J5" s="101">
        <v>1187116</v>
      </c>
      <c r="K5" s="101">
        <v>1395071</v>
      </c>
      <c r="L5" s="101">
        <v>1070364</v>
      </c>
      <c r="M5" s="101">
        <v>738619</v>
      </c>
      <c r="N5" s="102">
        <f>SUM(B5:M5)</f>
        <v>17040172</v>
      </c>
    </row>
    <row r="6" spans="1:14" s="6" customFormat="1" ht="12.75" hidden="1" customHeight="1" outlineLevel="1">
      <c r="A6" s="100" t="s">
        <v>29</v>
      </c>
      <c r="B6" s="101">
        <v>37076</v>
      </c>
      <c r="C6" s="101">
        <v>45314</v>
      </c>
      <c r="D6" s="101">
        <v>137412</v>
      </c>
      <c r="E6" s="101">
        <v>45809</v>
      </c>
      <c r="F6" s="101">
        <v>42002</v>
      </c>
      <c r="G6" s="101">
        <v>221803</v>
      </c>
      <c r="H6" s="101">
        <v>51087</v>
      </c>
      <c r="I6" s="101">
        <v>125594</v>
      </c>
      <c r="J6" s="101">
        <v>223279</v>
      </c>
      <c r="K6" s="101">
        <v>51978</v>
      </c>
      <c r="L6" s="101">
        <v>58717</v>
      </c>
      <c r="M6" s="101">
        <v>284877</v>
      </c>
      <c r="N6" s="103">
        <f>SUM(B6:M6)</f>
        <v>1324948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727433</v>
      </c>
      <c r="C9" s="12">
        <f t="shared" si="0"/>
        <v>2818883</v>
      </c>
      <c r="D9" s="12">
        <f t="shared" si="0"/>
        <v>2283546</v>
      </c>
      <c r="E9" s="12">
        <f t="shared" si="0"/>
        <v>1264565</v>
      </c>
      <c r="F9" s="12">
        <f t="shared" si="0"/>
        <v>1015032</v>
      </c>
      <c r="G9" s="12">
        <f t="shared" si="0"/>
        <v>1035402</v>
      </c>
      <c r="H9" s="12">
        <f t="shared" si="0"/>
        <v>2548958</v>
      </c>
      <c r="I9" s="12">
        <f t="shared" si="0"/>
        <v>1661280</v>
      </c>
      <c r="J9" s="12">
        <f t="shared" si="0"/>
        <v>1410395</v>
      </c>
      <c r="K9" s="12">
        <f t="shared" si="0"/>
        <v>1447049</v>
      </c>
      <c r="L9" s="12">
        <f t="shared" si="0"/>
        <v>1129081</v>
      </c>
      <c r="M9" s="12">
        <f t="shared" si="0"/>
        <v>1023496</v>
      </c>
      <c r="N9" s="12">
        <f t="shared" si="0"/>
        <v>18365120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727433</v>
      </c>
      <c r="C13" s="14">
        <f>C9+C11</f>
        <v>2818883</v>
      </c>
      <c r="D13" s="14">
        <f t="shared" si="1"/>
        <v>2283546</v>
      </c>
      <c r="E13" s="14">
        <f t="shared" si="1"/>
        <v>1264565</v>
      </c>
      <c r="F13" s="14">
        <f t="shared" si="1"/>
        <v>1015032</v>
      </c>
      <c r="G13" s="14">
        <f t="shared" si="1"/>
        <v>1035402</v>
      </c>
      <c r="H13" s="14">
        <f t="shared" si="1"/>
        <v>2548958</v>
      </c>
      <c r="I13" s="14">
        <f t="shared" si="1"/>
        <v>1661280</v>
      </c>
      <c r="J13" s="14">
        <f t="shared" si="1"/>
        <v>1410395</v>
      </c>
      <c r="K13" s="14">
        <f t="shared" si="1"/>
        <v>1447049</v>
      </c>
      <c r="L13" s="14">
        <f t="shared" si="1"/>
        <v>1129081</v>
      </c>
      <c r="M13" s="14">
        <f t="shared" si="1"/>
        <v>1023496</v>
      </c>
      <c r="N13" s="14">
        <f t="shared" si="1"/>
        <v>18365120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416459</v>
      </c>
      <c r="C16" s="101">
        <v>1705870</v>
      </c>
      <c r="D16" s="101">
        <v>1205829</v>
      </c>
      <c r="E16" s="101">
        <v>476560</v>
      </c>
      <c r="F16" s="101">
        <v>394815</v>
      </c>
      <c r="G16" s="101">
        <v>329827</v>
      </c>
      <c r="H16" s="101">
        <v>1512502</v>
      </c>
      <c r="I16" s="101">
        <v>640537</v>
      </c>
      <c r="J16" s="101">
        <v>456948</v>
      </c>
      <c r="K16" s="101">
        <v>665472</v>
      </c>
      <c r="L16" s="101">
        <v>493571</v>
      </c>
      <c r="M16" s="101">
        <v>431870</v>
      </c>
      <c r="N16" s="103">
        <f>SUM(B16:M16)</f>
        <v>8730260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416459</v>
      </c>
      <c r="C20" s="12">
        <f t="shared" si="2"/>
        <v>1705870</v>
      </c>
      <c r="D20" s="12">
        <f t="shared" si="2"/>
        <v>1205829</v>
      </c>
      <c r="E20" s="12">
        <f t="shared" si="2"/>
        <v>476560</v>
      </c>
      <c r="F20" s="12">
        <f t="shared" si="2"/>
        <v>394815</v>
      </c>
      <c r="G20" s="12">
        <f t="shared" si="2"/>
        <v>329827</v>
      </c>
      <c r="H20" s="12">
        <f t="shared" si="2"/>
        <v>1512502</v>
      </c>
      <c r="I20" s="12">
        <f t="shared" si="2"/>
        <v>640537</v>
      </c>
      <c r="J20" s="12">
        <f t="shared" si="2"/>
        <v>456948</v>
      </c>
      <c r="K20" s="12">
        <f t="shared" si="2"/>
        <v>665472</v>
      </c>
      <c r="L20" s="12">
        <f t="shared" si="2"/>
        <v>493571</v>
      </c>
      <c r="M20" s="12">
        <f t="shared" si="2"/>
        <v>431870</v>
      </c>
      <c r="N20" s="12">
        <f t="shared" si="2"/>
        <v>8730260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273898</v>
      </c>
      <c r="C23" s="103">
        <f t="shared" si="3"/>
        <v>1067699</v>
      </c>
      <c r="D23" s="103">
        <f t="shared" si="3"/>
        <v>940305</v>
      </c>
      <c r="E23" s="103">
        <f t="shared" si="3"/>
        <v>742196</v>
      </c>
      <c r="F23" s="103">
        <f t="shared" si="3"/>
        <v>578215</v>
      </c>
      <c r="G23" s="103">
        <f t="shared" si="3"/>
        <v>483772</v>
      </c>
      <c r="H23" s="103">
        <f t="shared" si="3"/>
        <v>985369</v>
      </c>
      <c r="I23" s="103">
        <f t="shared" si="3"/>
        <v>895149</v>
      </c>
      <c r="J23" s="103">
        <f t="shared" si="3"/>
        <v>730168</v>
      </c>
      <c r="K23" s="103">
        <f t="shared" si="3"/>
        <v>729599</v>
      </c>
      <c r="L23" s="103">
        <f t="shared" si="3"/>
        <v>576793</v>
      </c>
      <c r="M23" s="103">
        <f t="shared" si="3"/>
        <v>306749</v>
      </c>
      <c r="N23" s="103">
        <f>SUM(B23:M23)</f>
        <v>8309912</v>
      </c>
    </row>
    <row r="24" spans="1:14" s="6" customFormat="1" hidden="1" outlineLevel="1">
      <c r="A24" s="100" t="s">
        <v>37</v>
      </c>
      <c r="B24" s="103">
        <f t="shared" si="3"/>
        <v>37076</v>
      </c>
      <c r="C24" s="103">
        <f t="shared" si="3"/>
        <v>45314</v>
      </c>
      <c r="D24" s="103">
        <f t="shared" si="3"/>
        <v>137412</v>
      </c>
      <c r="E24" s="103">
        <f t="shared" si="3"/>
        <v>45809</v>
      </c>
      <c r="F24" s="103">
        <f t="shared" si="3"/>
        <v>42002</v>
      </c>
      <c r="G24" s="103">
        <f t="shared" si="3"/>
        <v>221803</v>
      </c>
      <c r="H24" s="103">
        <f t="shared" si="3"/>
        <v>51087</v>
      </c>
      <c r="I24" s="103">
        <f t="shared" si="3"/>
        <v>125594</v>
      </c>
      <c r="J24" s="103">
        <f t="shared" si="3"/>
        <v>223279</v>
      </c>
      <c r="K24" s="103">
        <f t="shared" si="3"/>
        <v>51978</v>
      </c>
      <c r="L24" s="103">
        <f t="shared" si="3"/>
        <v>58717</v>
      </c>
      <c r="M24" s="103">
        <f t="shared" si="3"/>
        <v>284877</v>
      </c>
      <c r="N24" s="103">
        <f>SUM(B24:M24)</f>
        <v>1324948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310974</v>
      </c>
      <c r="C27" s="12">
        <f t="shared" si="4"/>
        <v>1113013</v>
      </c>
      <c r="D27" s="12">
        <f t="shared" si="4"/>
        <v>1077717</v>
      </c>
      <c r="E27" s="12">
        <f t="shared" si="4"/>
        <v>788005</v>
      </c>
      <c r="F27" s="12">
        <f t="shared" si="4"/>
        <v>620217</v>
      </c>
      <c r="G27" s="12">
        <f t="shared" si="4"/>
        <v>705575</v>
      </c>
      <c r="H27" s="12">
        <f>SUM(H23:H26)</f>
        <v>1036456</v>
      </c>
      <c r="I27" s="12">
        <f t="shared" si="4"/>
        <v>1020743</v>
      </c>
      <c r="J27" s="12">
        <f t="shared" si="4"/>
        <v>953447</v>
      </c>
      <c r="K27" s="12">
        <f t="shared" si="4"/>
        <v>781577</v>
      </c>
      <c r="L27" s="12">
        <f t="shared" si="4"/>
        <v>635510</v>
      </c>
      <c r="M27" s="12">
        <f>SUM(M23:M26)</f>
        <v>591626</v>
      </c>
      <c r="N27" s="12">
        <f t="shared" si="4"/>
        <v>9634860</v>
      </c>
    </row>
    <row r="28" spans="1:14" s="6" customFormat="1" ht="14.25" customHeight="1">
      <c r="B28" s="73">
        <f>IFERROR(+B27/B9, 0)</f>
        <v>0.42749504078038802</v>
      </c>
      <c r="C28" s="73">
        <f t="shared" ref="C28:M28" si="5">IFERROR(+C27/C9, 0)</f>
        <v>0.39484185757266266</v>
      </c>
      <c r="D28" s="73">
        <f t="shared" si="5"/>
        <v>0.47194889001579121</v>
      </c>
      <c r="E28" s="73">
        <f t="shared" si="5"/>
        <v>0.62314313617726258</v>
      </c>
      <c r="F28" s="73">
        <f t="shared" si="5"/>
        <v>0.61103196746506516</v>
      </c>
      <c r="G28" s="73">
        <f t="shared" si="5"/>
        <v>0.68145029659977474</v>
      </c>
      <c r="H28" s="73">
        <f t="shared" si="5"/>
        <v>0.40661948921873176</v>
      </c>
      <c r="I28" s="73">
        <f t="shared" si="5"/>
        <v>0.61443164307040354</v>
      </c>
      <c r="J28" s="73">
        <f t="shared" si="5"/>
        <v>0.67601416624420818</v>
      </c>
      <c r="K28" s="73">
        <f t="shared" si="5"/>
        <v>0.54011785364559184</v>
      </c>
      <c r="L28" s="73">
        <f t="shared" si="5"/>
        <v>0.56285598641727208</v>
      </c>
      <c r="M28" s="73">
        <f t="shared" si="5"/>
        <v>0.5780442717900216</v>
      </c>
      <c r="N28" s="73">
        <f t="shared" ref="N28" si="6">+N27/N9</f>
        <v>0.52462820825564982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370271.07587769238</v>
      </c>
      <c r="C30" s="101">
        <v>395447.18836215389</v>
      </c>
      <c r="D30" s="101">
        <v>392469.91352215386</v>
      </c>
      <c r="E30" s="101">
        <v>445508.7024026924</v>
      </c>
      <c r="F30" s="101">
        <v>352354.01078715385</v>
      </c>
      <c r="G30" s="101">
        <v>359896.18306715385</v>
      </c>
      <c r="H30" s="101">
        <v>521253.96098961541</v>
      </c>
      <c r="I30" s="101">
        <v>411300.28455869236</v>
      </c>
      <c r="J30" s="101">
        <v>392403.38610869233</v>
      </c>
      <c r="K30" s="101">
        <v>470518.20239961543</v>
      </c>
      <c r="L30" s="101">
        <v>361457.1899586923</v>
      </c>
      <c r="M30" s="101">
        <v>309677.88845369231</v>
      </c>
      <c r="N30" s="103">
        <f>SUM(B30:M30)</f>
        <v>4782557.9864880005</v>
      </c>
    </row>
    <row r="31" spans="1:14" s="6" customFormat="1" hidden="1" outlineLevel="1">
      <c r="A31" s="100" t="s">
        <v>42</v>
      </c>
      <c r="B31" s="101">
        <v>194578.13649224414</v>
      </c>
      <c r="C31" s="101">
        <v>173366.57010389538</v>
      </c>
      <c r="D31" s="101">
        <v>167093.47501049543</v>
      </c>
      <c r="E31" s="101">
        <v>194797.86961974416</v>
      </c>
      <c r="F31" s="101">
        <v>164984.83935628389</v>
      </c>
      <c r="G31" s="101">
        <v>164482.0924678685</v>
      </c>
      <c r="H31" s="101">
        <v>197799.39762897298</v>
      </c>
      <c r="I31" s="101">
        <v>168672.32326122007</v>
      </c>
      <c r="J31" s="101">
        <v>167875.54497822007</v>
      </c>
      <c r="K31" s="101">
        <v>196120.0843951499</v>
      </c>
      <c r="L31" s="101">
        <v>165873.94264382005</v>
      </c>
      <c r="M31" s="101">
        <v>166838.70938795508</v>
      </c>
      <c r="N31" s="103">
        <f>SUM(B31:M31)</f>
        <v>2122482.9853458698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7">SUM(B30:B33)</f>
        <v>564849.21236993652</v>
      </c>
      <c r="C34" s="12">
        <f t="shared" si="7"/>
        <v>568813.75846604933</v>
      </c>
      <c r="D34" s="12">
        <f t="shared" si="7"/>
        <v>559563.38853264926</v>
      </c>
      <c r="E34" s="12">
        <f t="shared" si="7"/>
        <v>640306.57202243654</v>
      </c>
      <c r="F34" s="12">
        <f t="shared" si="7"/>
        <v>517338.85014343774</v>
      </c>
      <c r="G34" s="12">
        <f t="shared" si="7"/>
        <v>524378.27553502237</v>
      </c>
      <c r="H34" s="12">
        <f t="shared" si="7"/>
        <v>719053.35861858842</v>
      </c>
      <c r="I34" s="12">
        <f t="shared" si="7"/>
        <v>579972.60781991249</v>
      </c>
      <c r="J34" s="12">
        <f t="shared" si="7"/>
        <v>560278.9310869124</v>
      </c>
      <c r="K34" s="12">
        <f t="shared" si="7"/>
        <v>666638.28679476539</v>
      </c>
      <c r="L34" s="12">
        <f t="shared" si="7"/>
        <v>527331.13260251237</v>
      </c>
      <c r="M34" s="12">
        <f t="shared" si="7"/>
        <v>476516.5978416474</v>
      </c>
      <c r="N34" s="12">
        <f t="shared" si="7"/>
        <v>6905040.9718338698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894305.54570326989</v>
      </c>
      <c r="C37" s="101">
        <v>1083477.0917993826</v>
      </c>
      <c r="D37" s="101">
        <v>974826.72186598263</v>
      </c>
      <c r="E37" s="101">
        <v>1019561.9053557699</v>
      </c>
      <c r="F37" s="101">
        <v>870783.18347677111</v>
      </c>
      <c r="G37" s="108">
        <v>898499.60886835575</v>
      </c>
      <c r="H37" s="108">
        <v>1068267.6919519217</v>
      </c>
      <c r="I37" s="108">
        <v>1012375.9411532459</v>
      </c>
      <c r="J37" s="108">
        <v>916858.26442024577</v>
      </c>
      <c r="K37" s="108">
        <v>1045019.6201280988</v>
      </c>
      <c r="L37" s="101">
        <v>879113.46593584574</v>
      </c>
      <c r="M37" s="101">
        <v>781957.93117498083</v>
      </c>
      <c r="N37" s="103">
        <f>SUM(B37:M37)</f>
        <v>11445046.97183387</v>
      </c>
    </row>
    <row r="38" spans="1:14" s="6" customFormat="1" ht="12.75" hidden="1" customHeight="1" outlineLevel="1">
      <c r="A38" s="6" t="s">
        <v>46</v>
      </c>
      <c r="B38" s="7">
        <f>-B34</f>
        <v>-564849.21236993652</v>
      </c>
      <c r="C38" s="7">
        <f t="shared" ref="C38:M38" si="8">-C34</f>
        <v>-568813.75846604933</v>
      </c>
      <c r="D38" s="7">
        <f t="shared" si="8"/>
        <v>-559563.38853264926</v>
      </c>
      <c r="E38" s="7">
        <f t="shared" si="8"/>
        <v>-640306.57202243654</v>
      </c>
      <c r="F38" s="7">
        <f t="shared" si="8"/>
        <v>-517338.85014343774</v>
      </c>
      <c r="G38" s="7">
        <f t="shared" si="8"/>
        <v>-524378.27553502237</v>
      </c>
      <c r="H38" s="7">
        <f>-H34</f>
        <v>-719053.35861858842</v>
      </c>
      <c r="I38" s="7">
        <f t="shared" si="8"/>
        <v>-579972.60781991249</v>
      </c>
      <c r="J38" s="7">
        <f t="shared" si="8"/>
        <v>-560278.9310869124</v>
      </c>
      <c r="K38" s="7">
        <f t="shared" si="8"/>
        <v>-666638.28679476539</v>
      </c>
      <c r="L38" s="7">
        <f t="shared" si="8"/>
        <v>-527331.13260251237</v>
      </c>
      <c r="M38" s="7">
        <f t="shared" si="8"/>
        <v>-476516.5978416474</v>
      </c>
      <c r="N38" s="7">
        <f>SUM(B38:M38)</f>
        <v>-6905040.9718338707</v>
      </c>
    </row>
    <row r="39" spans="1:14" s="6" customFormat="1" ht="12.75" hidden="1" customHeight="1" outlineLevel="1">
      <c r="A39" s="100" t="s">
        <v>47</v>
      </c>
      <c r="B39" s="109">
        <v>-78384</v>
      </c>
      <c r="C39" s="109">
        <v>-78384</v>
      </c>
      <c r="D39" s="109">
        <v>-78384</v>
      </c>
      <c r="E39" s="109">
        <v>-77256</v>
      </c>
      <c r="F39" s="109">
        <v>-77087</v>
      </c>
      <c r="G39" s="109">
        <v>-77087</v>
      </c>
      <c r="H39" s="109">
        <v>-77087</v>
      </c>
      <c r="I39" s="109">
        <v>-77087</v>
      </c>
      <c r="J39" s="109">
        <v>-77087</v>
      </c>
      <c r="K39" s="109">
        <v>-77087</v>
      </c>
      <c r="L39" s="109">
        <v>-77087</v>
      </c>
      <c r="M39" s="109">
        <v>-74530</v>
      </c>
      <c r="N39" s="103">
        <f>SUM(B39:M39)</f>
        <v>-926547</v>
      </c>
    </row>
    <row r="40" spans="1:14" s="6" customFormat="1" ht="12.75" hidden="1" customHeight="1" outlineLevel="1">
      <c r="A40" s="100" t="s">
        <v>124</v>
      </c>
      <c r="B40" s="101">
        <v>-2345</v>
      </c>
      <c r="C40" s="101">
        <v>-7607</v>
      </c>
      <c r="D40" s="101">
        <v>-7607</v>
      </c>
      <c r="E40" s="101">
        <v>-7222</v>
      </c>
      <c r="F40" s="101">
        <v>-7222</v>
      </c>
      <c r="G40" s="101">
        <v>-7139</v>
      </c>
      <c r="H40" s="101">
        <v>-7139</v>
      </c>
      <c r="I40" s="101">
        <v>-6868</v>
      </c>
      <c r="J40" s="101">
        <v>-6868</v>
      </c>
      <c r="K40" s="101">
        <v>-6868</v>
      </c>
      <c r="L40" s="101">
        <v>-6765</v>
      </c>
      <c r="M40" s="101">
        <v>-6428</v>
      </c>
      <c r="N40" s="103">
        <f>SUM(B40:M40)</f>
        <v>-80078</v>
      </c>
    </row>
    <row r="41" spans="1:14" s="6" customFormat="1" ht="12.75" hidden="1" customHeight="1" outlineLevel="1">
      <c r="A41" s="100" t="s">
        <v>48</v>
      </c>
      <c r="B41" s="101">
        <v>-4350</v>
      </c>
      <c r="C41" s="101">
        <v>-4350</v>
      </c>
      <c r="D41" s="101">
        <v>-4350</v>
      </c>
      <c r="E41" s="101">
        <v>-4350</v>
      </c>
      <c r="F41" s="101">
        <v>-4350</v>
      </c>
      <c r="G41" s="101">
        <v>-9350</v>
      </c>
      <c r="H41" s="101">
        <v>-4350</v>
      </c>
      <c r="I41" s="101">
        <v>-4350</v>
      </c>
      <c r="J41" s="101">
        <v>-4350</v>
      </c>
      <c r="K41" s="101">
        <v>-4350</v>
      </c>
      <c r="L41" s="101">
        <v>-4350</v>
      </c>
      <c r="M41" s="101">
        <v>-47350</v>
      </c>
      <c r="N41" s="104">
        <f>SUM(B41:M41)</f>
        <v>-100200</v>
      </c>
    </row>
    <row r="42" spans="1:14" s="6" customFormat="1" collapsed="1">
      <c r="A42" s="13" t="s">
        <v>49</v>
      </c>
      <c r="B42" s="12">
        <f t="shared" ref="B42:N42" si="9">SUM(B37:B41)</f>
        <v>244377.33333333337</v>
      </c>
      <c r="C42" s="12">
        <f t="shared" si="9"/>
        <v>424322.33333333326</v>
      </c>
      <c r="D42" s="12">
        <f t="shared" si="9"/>
        <v>324922.33333333337</v>
      </c>
      <c r="E42" s="12">
        <f t="shared" si="9"/>
        <v>290427.33333333337</v>
      </c>
      <c r="F42" s="12">
        <f t="shared" si="9"/>
        <v>264785.33333333337</v>
      </c>
      <c r="G42" s="12">
        <f t="shared" si="9"/>
        <v>280545.33333333337</v>
      </c>
      <c r="H42" s="12">
        <f t="shared" si="9"/>
        <v>260638.33333333326</v>
      </c>
      <c r="I42" s="12">
        <f t="shared" si="9"/>
        <v>344098.33333333337</v>
      </c>
      <c r="J42" s="12">
        <f t="shared" si="9"/>
        <v>268274.33333333337</v>
      </c>
      <c r="K42" s="12">
        <f t="shared" si="9"/>
        <v>290076.33333333337</v>
      </c>
      <c r="L42" s="12">
        <f t="shared" si="9"/>
        <v>263580.33333333337</v>
      </c>
      <c r="M42" s="12">
        <f t="shared" si="9"/>
        <v>177133.33333333343</v>
      </c>
      <c r="N42" s="12">
        <f t="shared" si="9"/>
        <v>3433180.9999999991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337932</v>
      </c>
      <c r="C44" s="101">
        <v>230113</v>
      </c>
      <c r="D44" s="101">
        <v>245116</v>
      </c>
      <c r="E44" s="101">
        <v>306356</v>
      </c>
      <c r="F44" s="101">
        <v>272716</v>
      </c>
      <c r="G44" s="101">
        <v>246984</v>
      </c>
      <c r="H44" s="101">
        <v>294902</v>
      </c>
      <c r="I44" s="101">
        <v>245422</v>
      </c>
      <c r="J44" s="101">
        <v>271223</v>
      </c>
      <c r="K44" s="101">
        <v>309803</v>
      </c>
      <c r="L44" s="101">
        <v>249099</v>
      </c>
      <c r="M44" s="101">
        <v>-130463</v>
      </c>
      <c r="N44" s="102">
        <f>SUM(B44:M44)</f>
        <v>2879203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337932</v>
      </c>
      <c r="C46" s="12">
        <f>SUM(C44:C45)</f>
        <v>230113</v>
      </c>
      <c r="D46" s="12">
        <f t="shared" ref="D46:N46" si="10">SUM(D44:D45)</f>
        <v>245116</v>
      </c>
      <c r="E46" s="12">
        <f t="shared" si="10"/>
        <v>306356</v>
      </c>
      <c r="F46" s="12">
        <f t="shared" si="10"/>
        <v>272716</v>
      </c>
      <c r="G46" s="12">
        <f t="shared" si="10"/>
        <v>246984</v>
      </c>
      <c r="H46" s="12">
        <f t="shared" si="10"/>
        <v>294902</v>
      </c>
      <c r="I46" s="12">
        <f t="shared" si="10"/>
        <v>245422</v>
      </c>
      <c r="J46" s="12">
        <f t="shared" si="10"/>
        <v>271223</v>
      </c>
      <c r="K46" s="12">
        <f t="shared" si="10"/>
        <v>309803</v>
      </c>
      <c r="L46" s="12">
        <f t="shared" si="10"/>
        <v>249099</v>
      </c>
      <c r="M46" s="12">
        <f t="shared" si="10"/>
        <v>-130463</v>
      </c>
      <c r="N46" s="12">
        <f t="shared" si="10"/>
        <v>2879203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1">+B20+B34+B42+B46</f>
        <v>1563617.54570327</v>
      </c>
      <c r="C48" s="19">
        <f t="shared" si="11"/>
        <v>2929119.0917993821</v>
      </c>
      <c r="D48" s="19">
        <f t="shared" si="11"/>
        <v>2335430.7218659827</v>
      </c>
      <c r="E48" s="19">
        <f t="shared" si="11"/>
        <v>1713649.9053557701</v>
      </c>
      <c r="F48" s="19">
        <f>+F20+F34+F42+F46</f>
        <v>1449655.1834767712</v>
      </c>
      <c r="G48" s="19">
        <f t="shared" si="11"/>
        <v>1381734.6088683559</v>
      </c>
      <c r="H48" s="19">
        <f t="shared" si="11"/>
        <v>2787095.6919519212</v>
      </c>
      <c r="I48" s="19">
        <f t="shared" si="11"/>
        <v>1810029.941153246</v>
      </c>
      <c r="J48" s="19">
        <f t="shared" si="11"/>
        <v>1556724.2644202458</v>
      </c>
      <c r="K48" s="19">
        <f t="shared" si="11"/>
        <v>1931989.6201280989</v>
      </c>
      <c r="L48" s="19">
        <f t="shared" si="11"/>
        <v>1533581.4659358459</v>
      </c>
      <c r="M48" s="19">
        <f t="shared" si="11"/>
        <v>955056.93117498094</v>
      </c>
      <c r="N48" s="19">
        <f t="shared" si="11"/>
        <v>21947684.97183387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2">+B13-B48</f>
        <v>-836184.54570327001</v>
      </c>
      <c r="C50" s="12">
        <f t="shared" si="12"/>
        <v>-110236.09179938212</v>
      </c>
      <c r="D50" s="12">
        <f t="shared" si="12"/>
        <v>-51884.721865982749</v>
      </c>
      <c r="E50" s="12">
        <f t="shared" si="12"/>
        <v>-449084.90535577014</v>
      </c>
      <c r="F50" s="12">
        <f>+F13-F48</f>
        <v>-434623.18347677123</v>
      </c>
      <c r="G50" s="12">
        <f t="shared" si="12"/>
        <v>-346332.60886835586</v>
      </c>
      <c r="H50" s="12">
        <f>+H13-H48</f>
        <v>-238137.69195192121</v>
      </c>
      <c r="I50" s="12">
        <f t="shared" si="12"/>
        <v>-148749.94115324598</v>
      </c>
      <c r="J50" s="12">
        <f t="shared" si="12"/>
        <v>-146329.26442024577</v>
      </c>
      <c r="K50" s="12">
        <f t="shared" si="12"/>
        <v>-484940.62012809888</v>
      </c>
      <c r="L50" s="12">
        <f t="shared" si="12"/>
        <v>-404500.46593584586</v>
      </c>
      <c r="M50" s="12">
        <f t="shared" si="12"/>
        <v>68439.068825019058</v>
      </c>
      <c r="N50" s="12">
        <f>SUM(B50:M50)</f>
        <v>-3582564.9718338707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0</v>
      </c>
      <c r="C53" s="10">
        <v>11000</v>
      </c>
      <c r="D53" s="10">
        <v>0</v>
      </c>
      <c r="E53" s="10">
        <v>0</v>
      </c>
      <c r="F53" s="10">
        <v>33980</v>
      </c>
      <c r="G53" s="10">
        <v>37000</v>
      </c>
      <c r="H53" s="23">
        <v>20000</v>
      </c>
      <c r="I53" s="10">
        <v>71000</v>
      </c>
      <c r="J53" s="10">
        <v>0</v>
      </c>
      <c r="K53" s="10">
        <v>0</v>
      </c>
      <c r="L53" s="10">
        <v>0</v>
      </c>
      <c r="M53" s="10">
        <v>261000</v>
      </c>
      <c r="N53" s="10">
        <f>SUM(B53:M53)</f>
        <v>433980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21" s="6" customFormat="1">
      <c r="A55" s="6" t="s">
        <v>111</v>
      </c>
      <c r="B55" s="10">
        <v>400000</v>
      </c>
      <c r="C55" s="10"/>
      <c r="D55" s="10"/>
      <c r="E55" s="10"/>
      <c r="F55" s="10"/>
      <c r="G55" s="10"/>
      <c r="H55" s="10">
        <v>500000</v>
      </c>
      <c r="I55" s="10"/>
      <c r="J55" s="10"/>
      <c r="K55" s="10"/>
      <c r="L55" s="10"/>
      <c r="M55" s="10"/>
      <c r="N55" s="10">
        <f>SUM(B55:M55)</f>
        <v>900000</v>
      </c>
    </row>
    <row r="56" spans="1:21" s="6" customFormat="1">
      <c r="A56" s="37" t="s">
        <v>58</v>
      </c>
      <c r="B56" s="7">
        <v>-15000</v>
      </c>
      <c r="C56" s="7">
        <v>-15000</v>
      </c>
      <c r="D56" s="7">
        <v>-15000</v>
      </c>
      <c r="E56" s="7">
        <v>-15000</v>
      </c>
      <c r="F56" s="7">
        <v>-15000</v>
      </c>
      <c r="G56" s="7">
        <v>-15000</v>
      </c>
      <c r="H56" s="7">
        <v>-15000</v>
      </c>
      <c r="I56" s="7">
        <v>-15000</v>
      </c>
      <c r="J56" s="7">
        <v>-15000</v>
      </c>
      <c r="K56" s="7">
        <v>-15000</v>
      </c>
      <c r="L56" s="7">
        <v>-15000</v>
      </c>
      <c r="M56" s="7">
        <v>-15000</v>
      </c>
      <c r="N56" s="7">
        <f>SUM(B56:M56)</f>
        <v>-180000</v>
      </c>
    </row>
    <row r="57" spans="1:21" s="6" customFormat="1">
      <c r="A57" s="6" t="s">
        <v>134</v>
      </c>
      <c r="B57" s="7">
        <v>-15000</v>
      </c>
      <c r="C57" s="7">
        <v>-15000</v>
      </c>
      <c r="D57" s="7">
        <v>-15000</v>
      </c>
      <c r="E57" s="7">
        <v>-15000</v>
      </c>
      <c r="F57" s="7">
        <v>-15000</v>
      </c>
      <c r="G57" s="7">
        <v>-15000</v>
      </c>
      <c r="H57" s="7">
        <v>-15000</v>
      </c>
      <c r="I57" s="7">
        <v>-15000</v>
      </c>
      <c r="J57" s="7">
        <v>-15000</v>
      </c>
      <c r="K57" s="7">
        <v>-15000</v>
      </c>
      <c r="L57" s="7">
        <v>-15000</v>
      </c>
      <c r="M57" s="7">
        <v>-15000</v>
      </c>
      <c r="N57" s="22">
        <f>SUM(B57:M57)</f>
        <v>-180000</v>
      </c>
    </row>
    <row r="58" spans="1:21" s="6" customFormat="1">
      <c r="A58" s="13" t="s">
        <v>60</v>
      </c>
      <c r="B58" s="19">
        <f t="shared" ref="B58:N58" si="13">SUM(B53:B57)</f>
        <v>370000</v>
      </c>
      <c r="C58" s="19">
        <f t="shared" si="13"/>
        <v>-19000</v>
      </c>
      <c r="D58" s="19">
        <f t="shared" si="13"/>
        <v>-30000</v>
      </c>
      <c r="E58" s="19">
        <f t="shared" si="13"/>
        <v>-30000</v>
      </c>
      <c r="F58" s="19">
        <f t="shared" si="13"/>
        <v>98980</v>
      </c>
      <c r="G58" s="19">
        <f t="shared" si="13"/>
        <v>7000</v>
      </c>
      <c r="H58" s="19">
        <f>SUM(H53:H57)</f>
        <v>490000</v>
      </c>
      <c r="I58" s="19">
        <f t="shared" si="13"/>
        <v>41000</v>
      </c>
      <c r="J58" s="19">
        <f t="shared" si="13"/>
        <v>-30000</v>
      </c>
      <c r="K58" s="19">
        <f t="shared" si="13"/>
        <v>-30000</v>
      </c>
      <c r="L58" s="19">
        <f t="shared" si="13"/>
        <v>-30000</v>
      </c>
      <c r="M58" s="19">
        <f t="shared" si="13"/>
        <v>231000</v>
      </c>
      <c r="N58" s="19">
        <f t="shared" si="13"/>
        <v>1068980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15210291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4">+B58+B48</f>
        <v>1933617.54570327</v>
      </c>
      <c r="C61" s="19">
        <f t="shared" si="14"/>
        <v>2910119.0917993821</v>
      </c>
      <c r="D61" s="19">
        <f t="shared" si="14"/>
        <v>2305430.7218659827</v>
      </c>
      <c r="E61" s="19">
        <f t="shared" si="14"/>
        <v>1683649.9053557701</v>
      </c>
      <c r="F61" s="19">
        <f>+F58+F48</f>
        <v>1548635.1834767712</v>
      </c>
      <c r="G61" s="19">
        <f t="shared" si="14"/>
        <v>1388734.6088683559</v>
      </c>
      <c r="H61" s="19">
        <f t="shared" si="14"/>
        <v>3277095.6919519212</v>
      </c>
      <c r="I61" s="19">
        <f t="shared" si="14"/>
        <v>1851029.941153246</v>
      </c>
      <c r="J61" s="19">
        <f t="shared" si="14"/>
        <v>1526724.2644202458</v>
      </c>
      <c r="K61" s="19">
        <f t="shared" si="14"/>
        <v>1901989.6201280989</v>
      </c>
      <c r="L61" s="19">
        <f t="shared" si="14"/>
        <v>1503581.4659358459</v>
      </c>
      <c r="M61" s="19">
        <f t="shared" si="14"/>
        <v>1186056.9311749809</v>
      </c>
      <c r="N61" s="19">
        <f t="shared" si="14"/>
        <v>23016664.97183387</v>
      </c>
    </row>
    <row r="62" spans="1:21" ht="13.5" thickBot="1">
      <c r="A62" s="13" t="s">
        <v>63</v>
      </c>
      <c r="B62" s="14">
        <f t="shared" ref="B62:N62" si="15">+B13-B61</f>
        <v>-1206184.54570327</v>
      </c>
      <c r="C62" s="14">
        <f t="shared" si="15"/>
        <v>-91236.09179938212</v>
      </c>
      <c r="D62" s="14">
        <f t="shared" si="15"/>
        <v>-21884.721865982749</v>
      </c>
      <c r="E62" s="14">
        <f t="shared" si="15"/>
        <v>-419084.90535577014</v>
      </c>
      <c r="F62" s="14">
        <f>+F13-F61</f>
        <v>-533603.18347677123</v>
      </c>
      <c r="G62" s="14">
        <f t="shared" si="15"/>
        <v>-353332.60886835586</v>
      </c>
      <c r="H62" s="14">
        <f t="shared" si="15"/>
        <v>-728137.69195192121</v>
      </c>
      <c r="I62" s="14">
        <f t="shared" si="15"/>
        <v>-189749.94115324598</v>
      </c>
      <c r="J62" s="14">
        <f t="shared" si="15"/>
        <v>-116329.26442024577</v>
      </c>
      <c r="K62" s="14">
        <f t="shared" si="15"/>
        <v>-454940.62012809888</v>
      </c>
      <c r="L62" s="14">
        <f t="shared" si="15"/>
        <v>-374500.46593584586</v>
      </c>
      <c r="M62" s="14">
        <f t="shared" si="15"/>
        <v>-162560.93117498094</v>
      </c>
      <c r="N62" s="14">
        <f t="shared" si="15"/>
        <v>-4651544.9718338698</v>
      </c>
    </row>
    <row r="63" spans="1:21" s="6" customFormat="1" ht="13.5" thickTop="1">
      <c r="A63" s="13" t="s">
        <v>64</v>
      </c>
      <c r="B63" s="12">
        <f>+B62</f>
        <v>-1206184.54570327</v>
      </c>
      <c r="C63" s="12">
        <f t="shared" ref="C63:M63" si="16">B63+C62</f>
        <v>-1297420.6375026521</v>
      </c>
      <c r="D63" s="12">
        <f t="shared" si="16"/>
        <v>-1319305.3593686349</v>
      </c>
      <c r="E63" s="12">
        <f t="shared" si="16"/>
        <v>-1738390.264724405</v>
      </c>
      <c r="F63" s="12">
        <f t="shared" si="16"/>
        <v>-2271993.4482011762</v>
      </c>
      <c r="G63" s="12">
        <f t="shared" si="16"/>
        <v>-2625326.0570695321</v>
      </c>
      <c r="H63" s="12">
        <f t="shared" si="16"/>
        <v>-3353463.7490214533</v>
      </c>
      <c r="I63" s="12">
        <f>H63+I62</f>
        <v>-3543213.6901746993</v>
      </c>
      <c r="J63" s="12">
        <f t="shared" si="16"/>
        <v>-3659542.9545949451</v>
      </c>
      <c r="K63" s="12">
        <f t="shared" si="16"/>
        <v>-4114483.5747230439</v>
      </c>
      <c r="L63" s="12">
        <f t="shared" si="16"/>
        <v>-4488984.0406588893</v>
      </c>
      <c r="M63" s="12">
        <f t="shared" si="16"/>
        <v>-4651544.9718338698</v>
      </c>
      <c r="N63" s="12"/>
    </row>
    <row r="64" spans="1:21">
      <c r="A64" s="13" t="s">
        <v>65</v>
      </c>
      <c r="B64" s="12">
        <f t="shared" ref="B64:M64" si="17">+$B$60+B63</f>
        <v>14004106.45429673</v>
      </c>
      <c r="C64" s="12">
        <f t="shared" si="17"/>
        <v>13912870.362497348</v>
      </c>
      <c r="D64" s="12">
        <f t="shared" si="17"/>
        <v>13890985.640631365</v>
      </c>
      <c r="E64" s="12">
        <f t="shared" si="17"/>
        <v>13471900.735275595</v>
      </c>
      <c r="F64" s="12">
        <f>+$B$60+F63</f>
        <v>12938297.551798824</v>
      </c>
      <c r="G64" s="12">
        <f t="shared" si="17"/>
        <v>12584964.942930467</v>
      </c>
      <c r="H64" s="12">
        <f t="shared" si="17"/>
        <v>11856827.250978546</v>
      </c>
      <c r="I64" s="12">
        <f t="shared" si="17"/>
        <v>11667077.309825301</v>
      </c>
      <c r="J64" s="12">
        <f t="shared" si="17"/>
        <v>11550748.045405054</v>
      </c>
      <c r="K64" s="12">
        <f t="shared" si="17"/>
        <v>11095807.425276956</v>
      </c>
      <c r="L64" s="12">
        <f t="shared" si="17"/>
        <v>10721306.959341111</v>
      </c>
      <c r="M64" s="12">
        <f t="shared" si="17"/>
        <v>10558746.02816613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141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f>B62</f>
        <v>-1206184.54570327</v>
      </c>
      <c r="C67" s="30">
        <f t="shared" ref="C67:M67" si="18">C62</f>
        <v>-91236.09179938212</v>
      </c>
      <c r="D67" s="30">
        <f t="shared" si="18"/>
        <v>-21884.721865982749</v>
      </c>
      <c r="E67" s="30">
        <f t="shared" si="18"/>
        <v>-419084.90535577014</v>
      </c>
      <c r="F67" s="30">
        <f t="shared" si="18"/>
        <v>-533603.18347677123</v>
      </c>
      <c r="G67" s="30">
        <f t="shared" si="18"/>
        <v>-353332.60886835586</v>
      </c>
      <c r="H67" s="30">
        <f t="shared" si="18"/>
        <v>-728137.69195192121</v>
      </c>
      <c r="I67" s="30">
        <f t="shared" si="18"/>
        <v>-189749.94115324598</v>
      </c>
      <c r="J67" s="30">
        <f t="shared" si="18"/>
        <v>-116329.26442024577</v>
      </c>
      <c r="K67" s="30">
        <f t="shared" si="18"/>
        <v>-454940.62012809888</v>
      </c>
      <c r="L67" s="30">
        <f t="shared" si="18"/>
        <v>-374500.46593584586</v>
      </c>
      <c r="M67" s="30">
        <f t="shared" si="18"/>
        <v>-162560.93117498094</v>
      </c>
      <c r="N67" s="124"/>
    </row>
    <row r="68" spans="1:14" ht="13.5" thickTop="1">
      <c r="A68" s="115" t="s">
        <v>64</v>
      </c>
      <c r="B68" s="31">
        <f>+B67</f>
        <v>-1206184.54570327</v>
      </c>
      <c r="C68" s="31">
        <f t="shared" ref="C68:M68" si="19">+B68+C67</f>
        <v>-1297420.6375026521</v>
      </c>
      <c r="D68" s="31">
        <f t="shared" si="19"/>
        <v>-1319305.3593686349</v>
      </c>
      <c r="E68" s="31">
        <f t="shared" si="19"/>
        <v>-1738390.264724405</v>
      </c>
      <c r="F68" s="31">
        <f t="shared" si="19"/>
        <v>-2271993.4482011762</v>
      </c>
      <c r="G68" s="31">
        <f t="shared" si="19"/>
        <v>-2625326.0570695321</v>
      </c>
      <c r="H68" s="31">
        <f t="shared" si="19"/>
        <v>-3353463.7490214533</v>
      </c>
      <c r="I68" s="31">
        <f t="shared" si="19"/>
        <v>-3543213.6901746993</v>
      </c>
      <c r="J68" s="31">
        <f t="shared" si="19"/>
        <v>-3659542.9545949451</v>
      </c>
      <c r="K68" s="31">
        <f t="shared" si="19"/>
        <v>-4114483.5747230439</v>
      </c>
      <c r="L68" s="31">
        <f t="shared" si="19"/>
        <v>-4488984.0406588893</v>
      </c>
      <c r="M68" s="31">
        <f t="shared" si="19"/>
        <v>-4651544.9718338698</v>
      </c>
      <c r="N68" s="125"/>
    </row>
    <row r="69" spans="1:14">
      <c r="A69" s="115" t="s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M74" si="20">+B62-B67</f>
        <v>0</v>
      </c>
      <c r="C72" s="31">
        <f t="shared" si="20"/>
        <v>0</v>
      </c>
      <c r="D72" s="31">
        <f t="shared" si="20"/>
        <v>0</v>
      </c>
      <c r="E72" s="31">
        <f t="shared" si="20"/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  <c r="L72" s="31">
        <f t="shared" si="20"/>
        <v>0</v>
      </c>
      <c r="M72" s="31">
        <f t="shared" si="20"/>
        <v>0</v>
      </c>
      <c r="N72" s="125"/>
    </row>
    <row r="73" spans="1:14" s="6" customFormat="1">
      <c r="A73" s="115" t="s">
        <v>64</v>
      </c>
      <c r="B73" s="31">
        <f t="shared" si="20"/>
        <v>0</v>
      </c>
      <c r="C73" s="31">
        <f t="shared" si="20"/>
        <v>0</v>
      </c>
      <c r="D73" s="31">
        <f t="shared" si="20"/>
        <v>0</v>
      </c>
      <c r="E73" s="31">
        <f t="shared" si="20"/>
        <v>0</v>
      </c>
      <c r="F73" s="31">
        <f t="shared" si="20"/>
        <v>0</v>
      </c>
      <c r="G73" s="31">
        <f t="shared" si="20"/>
        <v>0</v>
      </c>
      <c r="H73" s="31">
        <f t="shared" si="20"/>
        <v>0</v>
      </c>
      <c r="I73" s="31">
        <f t="shared" si="20"/>
        <v>0</v>
      </c>
      <c r="J73" s="31">
        <f t="shared" si="20"/>
        <v>0</v>
      </c>
      <c r="K73" s="31">
        <f t="shared" si="20"/>
        <v>0</v>
      </c>
      <c r="L73" s="31">
        <f t="shared" si="20"/>
        <v>0</v>
      </c>
      <c r="M73" s="31">
        <f t="shared" si="20"/>
        <v>0</v>
      </c>
      <c r="N73" s="125">
        <f>+N63-N68</f>
        <v>0</v>
      </c>
    </row>
    <row r="74" spans="1:14">
      <c r="A74" s="121" t="s">
        <v>65</v>
      </c>
      <c r="B74" s="122">
        <f t="shared" si="20"/>
        <v>14004106.45429673</v>
      </c>
      <c r="C74" s="122">
        <f t="shared" si="20"/>
        <v>13912870.362497348</v>
      </c>
      <c r="D74" s="122">
        <f t="shared" si="20"/>
        <v>13890985.640631365</v>
      </c>
      <c r="E74" s="122">
        <f t="shared" si="20"/>
        <v>13471900.735275595</v>
      </c>
      <c r="F74" s="122">
        <f t="shared" si="20"/>
        <v>12938297.551798824</v>
      </c>
      <c r="G74" s="122">
        <f t="shared" si="20"/>
        <v>12584964.942930467</v>
      </c>
      <c r="H74" s="122">
        <f t="shared" si="20"/>
        <v>11856827.250978546</v>
      </c>
      <c r="I74" s="122">
        <f t="shared" si="20"/>
        <v>11667077.309825301</v>
      </c>
      <c r="J74" s="122">
        <f t="shared" si="20"/>
        <v>11550748.045405054</v>
      </c>
      <c r="K74" s="122">
        <f t="shared" si="20"/>
        <v>11095807.425276956</v>
      </c>
      <c r="L74" s="122">
        <f t="shared" si="20"/>
        <v>10721306.959341111</v>
      </c>
      <c r="M74" s="122">
        <f t="shared" si="20"/>
        <v>10558746.02816613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topLeftCell="A28" zoomScaleNormal="100" workbookViewId="0">
      <selection activeCell="B37" sqref="B37:B41"/>
    </sheetView>
  </sheetViews>
  <sheetFormatPr defaultRowHeight="12.75" outlineLevelRow="1"/>
  <cols>
    <col min="1" max="1" width="34.7109375" bestFit="1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138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24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587574</v>
      </c>
      <c r="N5" s="102">
        <f>SUM(B5:M5)</f>
        <v>28636243</v>
      </c>
    </row>
    <row r="6" spans="1:14" s="6" customFormat="1" ht="12.75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82051</v>
      </c>
      <c r="N6" s="103">
        <f>SUM(B6:M6)</f>
        <v>1972387</v>
      </c>
    </row>
    <row r="7" spans="1:14" s="6" customFormat="1" ht="12.75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669625</v>
      </c>
      <c r="N9" s="12">
        <f t="shared" si="0"/>
        <v>30608630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>
        <v>21774</v>
      </c>
      <c r="N11" s="7">
        <f>SUM(B11:M11)</f>
        <v>54714.400000000001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691399</v>
      </c>
      <c r="N13" s="14">
        <f t="shared" si="1"/>
        <v>30663344.399999999</v>
      </c>
    </row>
    <row r="14" spans="1:14" s="6" customFormat="1" ht="2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645725</v>
      </c>
      <c r="N16" s="103">
        <f>SUM(B16:M16)</f>
        <v>13088495</v>
      </c>
    </row>
    <row r="17" spans="1:14" s="6" customFormat="1" ht="20.25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645725</v>
      </c>
      <c r="N20" s="12">
        <f t="shared" si="2"/>
        <v>13088495</v>
      </c>
    </row>
    <row r="21" spans="1:14" s="6" customFormat="1" ht="13.5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-58151</v>
      </c>
      <c r="N23" s="103">
        <f>SUM(B23:M23)</f>
        <v>15547748</v>
      </c>
    </row>
    <row r="24" spans="1:14" s="6" customFormat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82051</v>
      </c>
      <c r="N24" s="103">
        <f>SUM(B24:M24)</f>
        <v>1972387</v>
      </c>
    </row>
    <row r="25" spans="1:14" s="6" customFormat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23900</v>
      </c>
      <c r="N27" s="12">
        <f t="shared" si="4"/>
        <v>17520135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3.5691618443158483E-2</v>
      </c>
      <c r="N28" s="73">
        <f t="shared" si="5"/>
        <v>0.57239200186352668</v>
      </c>
    </row>
    <row r="29" spans="1:14" s="6" customFormat="1" ht="27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218575</v>
      </c>
      <c r="N30" s="103">
        <f>SUM(B30:M30)</f>
        <v>7467064</v>
      </c>
    </row>
    <row r="31" spans="1:14" s="6" customFormat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124946</v>
      </c>
      <c r="N31" s="103">
        <f>SUM(B31:M31)</f>
        <v>2384695</v>
      </c>
    </row>
    <row r="32" spans="1:14" s="6" customFormat="1" ht="15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343521</v>
      </c>
      <c r="N34" s="12">
        <f t="shared" si="6"/>
        <v>9851759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660481</v>
      </c>
      <c r="N37" s="103">
        <f>SUM(B37:M37)</f>
        <v>15711640</v>
      </c>
    </row>
    <row r="38" spans="1:14" s="6" customFormat="1" ht="12.75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-343521</v>
      </c>
      <c r="N38" s="103">
        <f>SUM(B38:M38)</f>
        <v>-9851759</v>
      </c>
    </row>
    <row r="39" spans="1:14" s="6" customFormat="1" ht="12.75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-77571</v>
      </c>
      <c r="N39" s="103">
        <f>SUM(B39:M39)</f>
        <v>-944654</v>
      </c>
    </row>
    <row r="40" spans="1:14" s="6" customFormat="1" ht="12.75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-7607</v>
      </c>
      <c r="N40" s="103">
        <f>SUM(B40:M40)</f>
        <v>-100577</v>
      </c>
    </row>
    <row r="41" spans="1:14" s="6" customFormat="1" ht="12.75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53350</v>
      </c>
      <c r="N41" s="104">
        <f>SUM(B41:M41)</f>
        <v>0</v>
      </c>
    </row>
    <row r="42" spans="1:14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285132</v>
      </c>
      <c r="N42" s="12">
        <f t="shared" si="8"/>
        <v>4814650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1014634</v>
      </c>
      <c r="N44" s="102">
        <f>SUM(B44:M44)</f>
        <v>4336175</v>
      </c>
    </row>
    <row r="45" spans="1:14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1014634</v>
      </c>
      <c r="N46" s="12">
        <f t="shared" si="9"/>
        <v>4336175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2289012</v>
      </c>
      <c r="N48" s="19">
        <f t="shared" si="10"/>
        <v>32091079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-1597613</v>
      </c>
      <c r="N50" s="12">
        <f>SUM(B50:M50)</f>
        <v>-1427734.5999999996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40215</v>
      </c>
      <c r="N53" s="10">
        <f>SUM(B53:M53)</f>
        <v>247420.48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>
        <v>-823761</v>
      </c>
      <c r="N55" s="10">
        <f>SUM(B55:M55)</f>
        <v>102096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-35106</v>
      </c>
      <c r="N56" s="7">
        <f>SUM(B56:M56)</f>
        <v>-270403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-322360</v>
      </c>
      <c r="N57" s="22">
        <f>SUM(B57:M57)</f>
        <v>37120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-1141012</v>
      </c>
      <c r="N58" s="19">
        <f t="shared" si="12"/>
        <v>206233.47999999998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1148000</v>
      </c>
      <c r="N61" s="19">
        <f t="shared" si="13"/>
        <v>32297312.48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-456601</v>
      </c>
      <c r="N62" s="14">
        <f t="shared" si="14"/>
        <v>-1633968.0800000019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-1633968.0799999996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11964978.92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425350.63903615391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-2420380.2659173501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-3034003.08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Normal="100" workbookViewId="0"/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4.710937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137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24</v>
      </c>
      <c r="L2" s="92" t="s">
        <v>24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498208</v>
      </c>
      <c r="L5" s="101">
        <v>505018</v>
      </c>
      <c r="M5" s="101">
        <v>1394806.15129</v>
      </c>
      <c r="N5" s="102">
        <f>SUM(B5:M5)</f>
        <v>29443475.151289999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415615</v>
      </c>
      <c r="L6" s="101">
        <v>114560</v>
      </c>
      <c r="M6" s="101">
        <v>105525</v>
      </c>
      <c r="N6" s="103">
        <f>SUM(B6:M6)</f>
        <v>1995861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913823</v>
      </c>
      <c r="L9" s="12">
        <f t="shared" si="0"/>
        <v>619578</v>
      </c>
      <c r="M9" s="12">
        <f t="shared" si="0"/>
        <v>1500331.15129</v>
      </c>
      <c r="N9" s="12">
        <f t="shared" si="0"/>
        <v>31439336.151289999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>
        <v>1394</v>
      </c>
      <c r="L11" s="7">
        <v>0</v>
      </c>
      <c r="M11" s="7"/>
      <c r="N11" s="7">
        <f>SUM(B11:M11)</f>
        <v>32940.400000000001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915217</v>
      </c>
      <c r="L13" s="14">
        <f t="shared" si="1"/>
        <v>619578</v>
      </c>
      <c r="M13" s="14">
        <f t="shared" si="1"/>
        <v>1500331.15129</v>
      </c>
      <c r="N13" s="14">
        <f t="shared" si="1"/>
        <v>31472276.551289998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529974</v>
      </c>
      <c r="L16" s="101">
        <v>287856</v>
      </c>
      <c r="M16" s="101">
        <v>726619.06070999999</v>
      </c>
      <c r="N16" s="103">
        <f>SUM(B16:M16)</f>
        <v>13169389.06071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529974</v>
      </c>
      <c r="L20" s="12">
        <f t="shared" si="2"/>
        <v>287856</v>
      </c>
      <c r="M20" s="12">
        <f t="shared" si="2"/>
        <v>726619.06070999999</v>
      </c>
      <c r="N20" s="12">
        <f t="shared" si="2"/>
        <v>13169389.06071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-31766</v>
      </c>
      <c r="L23" s="103">
        <f t="shared" si="3"/>
        <v>217162</v>
      </c>
      <c r="M23" s="103">
        <f t="shared" si="3"/>
        <v>668187.09057999996</v>
      </c>
      <c r="N23" s="103">
        <f>SUM(B23:M23)</f>
        <v>16274086.09058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415615</v>
      </c>
      <c r="L24" s="103">
        <f t="shared" si="3"/>
        <v>114560</v>
      </c>
      <c r="M24" s="103">
        <f t="shared" si="3"/>
        <v>105525</v>
      </c>
      <c r="N24" s="103">
        <f>SUM(B24:M24)</f>
        <v>1995861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383849</v>
      </c>
      <c r="L27" s="12">
        <f t="shared" si="4"/>
        <v>331722</v>
      </c>
      <c r="M27" s="12">
        <f>SUM(M23:M26)</f>
        <v>773712.09057999996</v>
      </c>
      <c r="N27" s="12">
        <f t="shared" si="4"/>
        <v>18269947.090580001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0.42004742712757287</v>
      </c>
      <c r="L28" s="73">
        <f t="shared" si="5"/>
        <v>0.53539990122309056</v>
      </c>
      <c r="M28" s="73">
        <f t="shared" si="5"/>
        <v>0.51569421185099995</v>
      </c>
      <c r="N28" s="73">
        <f t="shared" si="5"/>
        <v>0.58111745752718003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223320</v>
      </c>
      <c r="L30" s="101">
        <v>204094</v>
      </c>
      <c r="M30" s="101">
        <v>505922.77644506848</v>
      </c>
      <c r="N30" s="103">
        <f>SUM(B30:M30)</f>
        <v>7754411.7764450684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12683</v>
      </c>
      <c r="L31" s="101">
        <v>146856</v>
      </c>
      <c r="M31" s="101">
        <v>196662.95050247436</v>
      </c>
      <c r="N31" s="103">
        <f>SUM(B31:M31)</f>
        <v>2456411.9505024743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236003</v>
      </c>
      <c r="L34" s="12">
        <f t="shared" si="6"/>
        <v>350950</v>
      </c>
      <c r="M34" s="12">
        <f t="shared" si="6"/>
        <v>702585.72694754286</v>
      </c>
      <c r="N34" s="12">
        <f t="shared" si="6"/>
        <v>10210823.726947542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8">
        <v>523929</v>
      </c>
      <c r="L37" s="101">
        <v>628089</v>
      </c>
      <c r="M37" s="101">
        <v>1205462.7296161538</v>
      </c>
      <c r="N37" s="103">
        <f>SUM(B37:M37)</f>
        <v>16256621.729616154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-236003</v>
      </c>
      <c r="L38" s="103">
        <f t="shared" si="7"/>
        <v>-350950</v>
      </c>
      <c r="M38" s="103">
        <f t="shared" si="7"/>
        <v>-702585.72694754286</v>
      </c>
      <c r="N38" s="103">
        <f>SUM(B38:M38)</f>
        <v>-10210823.726947542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-77975</v>
      </c>
      <c r="L39" s="109">
        <v>-77551</v>
      </c>
      <c r="M39" s="109">
        <v>-85493</v>
      </c>
      <c r="N39" s="103">
        <f>SUM(B39:M39)</f>
        <v>-952576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-7963</v>
      </c>
      <c r="L40" s="101">
        <v>-7607</v>
      </c>
      <c r="M40" s="101">
        <v>-8893</v>
      </c>
      <c r="N40" s="103">
        <f>SUM(B40:M40)</f>
        <v>-101863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197438</v>
      </c>
      <c r="L42" s="12">
        <f t="shared" si="8"/>
        <v>187431</v>
      </c>
      <c r="M42" s="12">
        <f t="shared" si="8"/>
        <v>318441.00266861089</v>
      </c>
      <c r="N42" s="12">
        <f t="shared" si="8"/>
        <v>4847959.0026686117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229400</v>
      </c>
      <c r="L44" s="101">
        <v>194155</v>
      </c>
      <c r="M44" s="101">
        <v>669637</v>
      </c>
      <c r="N44" s="102">
        <f>SUM(B44:M44)</f>
        <v>3991178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229400</v>
      </c>
      <c r="L46" s="12">
        <f t="shared" si="9"/>
        <v>194155</v>
      </c>
      <c r="M46" s="12">
        <f t="shared" si="9"/>
        <v>669637</v>
      </c>
      <c r="N46" s="12">
        <f t="shared" si="9"/>
        <v>3991178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1192815</v>
      </c>
      <c r="L48" s="19">
        <f t="shared" si="10"/>
        <v>1020392</v>
      </c>
      <c r="M48" s="19">
        <f t="shared" si="10"/>
        <v>2417282.7903261539</v>
      </c>
      <c r="N48" s="19">
        <f t="shared" si="10"/>
        <v>32219349.790326156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-277598</v>
      </c>
      <c r="L50" s="12">
        <f t="shared" si="11"/>
        <v>-400814</v>
      </c>
      <c r="M50" s="12">
        <f t="shared" si="11"/>
        <v>-916951.63903615391</v>
      </c>
      <c r="N50" s="12">
        <f>SUM(B50:M50)</f>
        <v>-747073.23903615354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10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-5939</v>
      </c>
      <c r="L53" s="10">
        <v>0</v>
      </c>
      <c r="M53" s="10">
        <v>10000</v>
      </c>
      <c r="N53" s="10">
        <f>SUM(B53:M53)</f>
        <v>217205.48</v>
      </c>
      <c r="U53" s="40"/>
    </row>
    <row r="54" spans="1:21" s="6" customFormat="1">
      <c r="A54" s="6" t="s">
        <v>96</v>
      </c>
      <c r="B54" s="10">
        <v>0</v>
      </c>
      <c r="C54" s="10">
        <v>0</v>
      </c>
      <c r="D54" s="10">
        <v>0</v>
      </c>
      <c r="E54" s="10">
        <v>0</v>
      </c>
      <c r="F54" s="10">
        <v>90000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500000</v>
      </c>
      <c r="K55" s="10">
        <v>0</v>
      </c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-12716</v>
      </c>
      <c r="L56" s="7">
        <v>-23915</v>
      </c>
      <c r="M56" s="7">
        <v>-20000</v>
      </c>
      <c r="N56" s="7">
        <f>SUM(B56:M56)</f>
        <v>-255297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-605154</v>
      </c>
      <c r="L57" s="22">
        <v>-501907</v>
      </c>
      <c r="M57" s="22">
        <v>-25000</v>
      </c>
      <c r="N57" s="22">
        <f>SUM(B57:M57)</f>
        <v>334480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-623809</v>
      </c>
      <c r="L58" s="19">
        <f t="shared" si="12"/>
        <v>-525822</v>
      </c>
      <c r="M58" s="19">
        <f t="shared" si="12"/>
        <v>-35000</v>
      </c>
      <c r="N58" s="19">
        <f t="shared" si="12"/>
        <v>1312245.48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7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569006</v>
      </c>
      <c r="L61" s="19">
        <f t="shared" si="13"/>
        <v>494570</v>
      </c>
      <c r="M61" s="19">
        <f t="shared" si="13"/>
        <v>2382282.7903261539</v>
      </c>
      <c r="N61" s="19">
        <f t="shared" si="13"/>
        <v>33531595.270326156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346211</v>
      </c>
      <c r="L62" s="14">
        <f t="shared" si="14"/>
        <v>125008</v>
      </c>
      <c r="M62" s="14">
        <f t="shared" si="14"/>
        <v>-881951.63903615391</v>
      </c>
      <c r="N62" s="14">
        <f t="shared" si="14"/>
        <v>-2059318.7190361582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-1302375.0799999996</v>
      </c>
      <c r="L63" s="12">
        <f t="shared" si="15"/>
        <v>-1177367.0799999996</v>
      </c>
      <c r="M63" s="12">
        <f t="shared" si="15"/>
        <v>-2059318.7190361535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12296571.92</v>
      </c>
      <c r="L64" s="12">
        <f t="shared" si="16"/>
        <v>12421579.92</v>
      </c>
      <c r="M64" s="12">
        <f t="shared" si="16"/>
        <v>11539628.280963846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30">
        <v>131126.32640295662</v>
      </c>
      <c r="L67" s="30">
        <v>239362.9783349093</v>
      </c>
      <c r="M67" s="30">
        <v>-881951.63903615391</v>
      </c>
      <c r="N67" s="124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31">
        <f t="shared" si="17"/>
        <v>1429000.8466185951</v>
      </c>
      <c r="L68" s="31">
        <f t="shared" si="17"/>
        <v>1668363.8249535044</v>
      </c>
      <c r="M68" s="31">
        <f t="shared" si="17"/>
        <v>786412.18591735046</v>
      </c>
      <c r="N68" s="125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31">
        <f t="shared" si="18"/>
        <v>215084.67359704338</v>
      </c>
      <c r="L72" s="31">
        <f t="shared" si="18"/>
        <v>-114354.9783349093</v>
      </c>
      <c r="M72" s="31">
        <f t="shared" si="18"/>
        <v>0</v>
      </c>
      <c r="N72" s="125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31">
        <f t="shared" si="18"/>
        <v>-2731375.9266185947</v>
      </c>
      <c r="L73" s="31">
        <f t="shared" si="18"/>
        <v>-2845730.904953504</v>
      </c>
      <c r="M73" s="31">
        <f t="shared" si="18"/>
        <v>-2845730.904953504</v>
      </c>
      <c r="N73" s="125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-3651769.08</v>
      </c>
      <c r="L74" s="122">
        <f t="shared" si="18"/>
        <v>-3636982.08</v>
      </c>
      <c r="M74" s="122">
        <f t="shared" si="18"/>
        <v>-3459353.7190361544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98"/>
      <c r="L77" s="5"/>
    </row>
    <row r="78" spans="1:14">
      <c r="A78" s="1"/>
      <c r="B78" s="4"/>
      <c r="D78" s="8"/>
      <c r="E78" s="8"/>
      <c r="F78" s="8"/>
      <c r="H78" s="61"/>
      <c r="J78" s="6"/>
      <c r="K78" s="6"/>
    </row>
    <row r="79" spans="1:14">
      <c r="E79" s="6"/>
      <c r="H79" s="20"/>
      <c r="J79" s="6"/>
      <c r="K79" s="6"/>
      <c r="N79" s="25"/>
    </row>
    <row r="80" spans="1:14">
      <c r="E80" s="6"/>
      <c r="J80" s="6"/>
      <c r="K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showGridLines="0" zoomScale="90" zoomScaleNormal="90" workbookViewId="0">
      <selection activeCell="B11" sqref="B11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I63" sqref="I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182</vt:i4>
      </vt:variant>
    </vt:vector>
  </HeadingPairs>
  <TitlesOfParts>
    <vt:vector size="241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Nov 2020</vt:lpstr>
      <vt:lpstr>Oct 2020</vt:lpstr>
      <vt:lpstr>Sep 2020</vt:lpstr>
      <vt:lpstr>Aug 2020</vt:lpstr>
      <vt:lpstr>July 2020</vt:lpstr>
      <vt:lpstr>FY20-21 BUDGET</vt:lpstr>
      <vt:lpstr>June 2020 Pre-Audit</vt:lpstr>
      <vt:lpstr>May 2020</vt:lpstr>
      <vt:lpstr>Mar 2020</vt:lpstr>
      <vt:lpstr>Feb 2020</vt:lpstr>
      <vt:lpstr>February 2019</vt:lpstr>
      <vt:lpstr>Jan 2020</vt:lpstr>
      <vt:lpstr>Dec 2019</vt:lpstr>
      <vt:lpstr>'Aug 2020'!OSRRefD19_0x_1</vt:lpstr>
      <vt:lpstr>'FY20-21 BUDGET'!OSRRefD19_0x_1</vt:lpstr>
      <vt:lpstr>'July 2020'!OSRRefD19_0x_1</vt:lpstr>
      <vt:lpstr>'Nov 2020'!OSRRefD19_0x_1</vt:lpstr>
      <vt:lpstr>'Oct 2020'!OSRRefD19_0x_1</vt:lpstr>
      <vt:lpstr>'Sep 2020'!OSRRefD19_0x_1</vt:lpstr>
      <vt:lpstr>'Aug 2020'!OSRRefD19_0x_10</vt:lpstr>
      <vt:lpstr>'FY20-21 BUDGET'!OSRRefD19_0x_10</vt:lpstr>
      <vt:lpstr>'July 2020'!OSRRefD19_0x_10</vt:lpstr>
      <vt:lpstr>'Nov 2020'!OSRRefD19_0x_10</vt:lpstr>
      <vt:lpstr>'Oct 2020'!OSRRefD19_0x_10</vt:lpstr>
      <vt:lpstr>'Sep 2020'!OSRRefD19_0x_10</vt:lpstr>
      <vt:lpstr>'Aug 2020'!OSRRefD19_0x_11</vt:lpstr>
      <vt:lpstr>'FY20-21 BUDGET'!OSRRefD19_0x_11</vt:lpstr>
      <vt:lpstr>'July 2020'!OSRRefD19_0x_11</vt:lpstr>
      <vt:lpstr>'Nov 2020'!OSRRefD19_0x_11</vt:lpstr>
      <vt:lpstr>'Oct 2020'!OSRRefD19_0x_11</vt:lpstr>
      <vt:lpstr>'Sep 2020'!OSRRefD19_0x_11</vt:lpstr>
      <vt:lpstr>'Aug 2020'!OSRRefD19_0x_2</vt:lpstr>
      <vt:lpstr>'FY20-21 BUDGET'!OSRRefD19_0x_2</vt:lpstr>
      <vt:lpstr>'July 2020'!OSRRefD19_0x_2</vt:lpstr>
      <vt:lpstr>'Nov 2020'!OSRRefD19_0x_2</vt:lpstr>
      <vt:lpstr>'Oct 2020'!OSRRefD19_0x_2</vt:lpstr>
      <vt:lpstr>'Sep 2020'!OSRRefD19_0x_2</vt:lpstr>
      <vt:lpstr>'Aug 2020'!OSRRefD19_0x_3</vt:lpstr>
      <vt:lpstr>'FY20-21 BUDGET'!OSRRefD19_0x_3</vt:lpstr>
      <vt:lpstr>'July 2020'!OSRRefD19_0x_3</vt:lpstr>
      <vt:lpstr>'Nov 2020'!OSRRefD19_0x_3</vt:lpstr>
      <vt:lpstr>'Oct 2020'!OSRRefD19_0x_3</vt:lpstr>
      <vt:lpstr>'Sep 2020'!OSRRefD19_0x_3</vt:lpstr>
      <vt:lpstr>'Aug 2020'!OSRRefD19_0x_4</vt:lpstr>
      <vt:lpstr>'FY20-21 BUDGET'!OSRRefD19_0x_4</vt:lpstr>
      <vt:lpstr>'July 2020'!OSRRefD19_0x_4</vt:lpstr>
      <vt:lpstr>'Nov 2020'!OSRRefD19_0x_4</vt:lpstr>
      <vt:lpstr>'Oct 2020'!OSRRefD19_0x_4</vt:lpstr>
      <vt:lpstr>'Sep 2020'!OSRRefD19_0x_4</vt:lpstr>
      <vt:lpstr>'Aug 2020'!OSRRefD19_0x_5</vt:lpstr>
      <vt:lpstr>'FY20-21 BUDGET'!OSRRefD19_0x_5</vt:lpstr>
      <vt:lpstr>'July 2020'!OSRRefD19_0x_5</vt:lpstr>
      <vt:lpstr>'Nov 2020'!OSRRefD19_0x_5</vt:lpstr>
      <vt:lpstr>'Oct 2020'!OSRRefD19_0x_5</vt:lpstr>
      <vt:lpstr>'Sep 2020'!OSRRefD19_0x_5</vt:lpstr>
      <vt:lpstr>'Aug 2020'!OSRRefD19_0x_6</vt:lpstr>
      <vt:lpstr>'FY20-21 BUDGET'!OSRRefD19_0x_6</vt:lpstr>
      <vt:lpstr>'July 2020'!OSRRefD19_0x_6</vt:lpstr>
      <vt:lpstr>'Nov 2020'!OSRRefD19_0x_6</vt:lpstr>
      <vt:lpstr>'Oct 2020'!OSRRefD19_0x_6</vt:lpstr>
      <vt:lpstr>'Sep 2020'!OSRRefD19_0x_6</vt:lpstr>
      <vt:lpstr>'Aug 2020'!OSRRefD19_0x_7</vt:lpstr>
      <vt:lpstr>'FY20-21 BUDGET'!OSRRefD19_0x_7</vt:lpstr>
      <vt:lpstr>'July 2020'!OSRRefD19_0x_7</vt:lpstr>
      <vt:lpstr>'Nov 2020'!OSRRefD19_0x_7</vt:lpstr>
      <vt:lpstr>'Oct 2020'!OSRRefD19_0x_7</vt:lpstr>
      <vt:lpstr>'Sep 2020'!OSRRefD19_0x_7</vt:lpstr>
      <vt:lpstr>'Aug 2020'!OSRRefD19_0x_8</vt:lpstr>
      <vt:lpstr>'FY20-21 BUDGET'!OSRRefD19_0x_8</vt:lpstr>
      <vt:lpstr>'July 2020'!OSRRefD19_0x_8</vt:lpstr>
      <vt:lpstr>'Nov 2020'!OSRRefD19_0x_8</vt:lpstr>
      <vt:lpstr>'Oct 2020'!OSRRefD19_0x_8</vt:lpstr>
      <vt:lpstr>'Sep 2020'!OSRRefD19_0x_8</vt:lpstr>
      <vt:lpstr>'Aug 2020'!OSRRefD19_0x_9</vt:lpstr>
      <vt:lpstr>'FY20-21 BUDGET'!OSRRefD19_0x_9</vt:lpstr>
      <vt:lpstr>'July 2020'!OSRRefD19_0x_9</vt:lpstr>
      <vt:lpstr>'Nov 2020'!OSRRefD19_0x_9</vt:lpstr>
      <vt:lpstr>'Oct 2020'!OSRRefD19_0x_9</vt:lpstr>
      <vt:lpstr>'Sep 2020'!OSRRefD19_0x_9</vt:lpstr>
      <vt:lpstr>'April 2019'!OSRRefD29_0x</vt:lpstr>
      <vt:lpstr>'Aug 2019'!OSRRefD29_0x</vt:lpstr>
      <vt:lpstr>'Aug 2020'!OSRRefD29_0x</vt:lpstr>
      <vt:lpstr>'August 2018'!OSRRefD29_0x</vt:lpstr>
      <vt:lpstr>'Budget FY 2019-20'!OSRRefD29_0x</vt:lpstr>
      <vt:lpstr>'Dec 2019'!OSRRefD29_0x</vt:lpstr>
      <vt:lpstr>'December 2018'!OSRRefD29_0x</vt:lpstr>
      <vt:lpstr>'Feb 2020'!OSRRefD29_0x</vt:lpstr>
      <vt:lpstr>'February 2019'!OSRRefD29_0x</vt:lpstr>
      <vt:lpstr>'FY 2018-2019 Budget'!OSRRefD29_0x</vt:lpstr>
      <vt:lpstr>'FY20-21 BUDGET'!OSRRefD29_0x</vt:lpstr>
      <vt:lpstr>'Jan 2020'!OSRRefD29_0x</vt:lpstr>
      <vt:lpstr>'January 2019'!OSRRefD29_0x</vt:lpstr>
      <vt:lpstr>'July 2018'!OSRRefD29_0x</vt:lpstr>
      <vt:lpstr>'July 2019'!OSRRefD29_0x</vt:lpstr>
      <vt:lpstr>'July 2020'!OSRRefD29_0x</vt:lpstr>
      <vt:lpstr>'June 2020 Pre-Audit'!OSRRefD29_0x</vt:lpstr>
      <vt:lpstr>'Mar 2020'!OSRRefD29_0x</vt:lpstr>
      <vt:lpstr>'March 2019'!OSRRefD29_0x</vt:lpstr>
      <vt:lpstr>'May 2020'!OSRRefD29_0x</vt:lpstr>
      <vt:lpstr>'Nov 2019'!OSRRefD29_0x</vt:lpstr>
      <vt:lpstr>'Nov 2020'!OSRRefD29_0x</vt:lpstr>
      <vt:lpstr>'November 2018'!OSRRefD29_0x</vt:lpstr>
      <vt:lpstr>'Oct 2019'!OSRRefD29_0x</vt:lpstr>
      <vt:lpstr>'Oct 2020'!OSRRefD29_0x</vt:lpstr>
      <vt:lpstr>'October 2018'!OSRRefD29_0x</vt:lpstr>
      <vt:lpstr>'Sep 2020'!OSRRefD29_0x</vt:lpstr>
      <vt:lpstr>'Sept 2019'!OSRRefD29_0x</vt:lpstr>
      <vt:lpstr>'September 2018'!OSRRefD29_0x</vt:lpstr>
      <vt:lpstr>'April 2019'!OSRRefD30_0x</vt:lpstr>
      <vt:lpstr>'Aug 2019'!OSRRefD30_0x</vt:lpstr>
      <vt:lpstr>'Aug 2020'!OSRRefD30_0x</vt:lpstr>
      <vt:lpstr>'August 2018'!OSRRefD30_0x</vt:lpstr>
      <vt:lpstr>'Budget FY 2019-20'!OSRRefD30_0x</vt:lpstr>
      <vt:lpstr>'Dec 2019'!OSRRefD30_0x</vt:lpstr>
      <vt:lpstr>'December 2018'!OSRRefD30_0x</vt:lpstr>
      <vt:lpstr>'Feb 2020'!OSRRefD30_0x</vt:lpstr>
      <vt:lpstr>'February 2019'!OSRRefD30_0x</vt:lpstr>
      <vt:lpstr>'FY 2018-2019 Budget'!OSRRefD30_0x</vt:lpstr>
      <vt:lpstr>'FY20-21 BUDGET'!OSRRefD30_0x</vt:lpstr>
      <vt:lpstr>'Jan 2020'!OSRRefD30_0x</vt:lpstr>
      <vt:lpstr>'January 2019'!OSRRefD30_0x</vt:lpstr>
      <vt:lpstr>'July 2018'!OSRRefD30_0x</vt:lpstr>
      <vt:lpstr>'July 2019'!OSRRefD30_0x</vt:lpstr>
      <vt:lpstr>'July 2020'!OSRRefD30_0x</vt:lpstr>
      <vt:lpstr>'June 2020 Pre-Audit'!OSRRefD30_0x</vt:lpstr>
      <vt:lpstr>'Mar 2020'!OSRRefD30_0x</vt:lpstr>
      <vt:lpstr>'March 2019'!OSRRefD30_0x</vt:lpstr>
      <vt:lpstr>'May 2020'!OSRRefD30_0x</vt:lpstr>
      <vt:lpstr>'Nov 2019'!OSRRefD30_0x</vt:lpstr>
      <vt:lpstr>'Nov 2020'!OSRRefD30_0x</vt:lpstr>
      <vt:lpstr>'November 2018'!OSRRefD30_0x</vt:lpstr>
      <vt:lpstr>'Oct 2019'!OSRRefD30_0x</vt:lpstr>
      <vt:lpstr>'Oct 2020'!OSRRefD30_0x</vt:lpstr>
      <vt:lpstr>'October 2018'!OSRRefD30_0x</vt:lpstr>
      <vt:lpstr>'Sep 2020'!OSRRefD30_0x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 2020'!Print_Area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'FY20-21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'July 2020'!Print_Area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'June 2020 Pre-Audit'!Print_Area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'May 2020'!Print_Area</vt:lpstr>
      <vt:lpstr>'Nov 2016'!Print_Area</vt:lpstr>
      <vt:lpstr>'Nov 2017'!Print_Area</vt:lpstr>
      <vt:lpstr>'Nov 2019'!Print_Area</vt:lpstr>
      <vt:lpstr>'Nov 2020'!Print_Area</vt:lpstr>
      <vt:lpstr>'November 2018'!Print_Area</vt:lpstr>
      <vt:lpstr>'Oct 2016'!Print_Area</vt:lpstr>
      <vt:lpstr>'Oct 2017'!Print_Area</vt:lpstr>
      <vt:lpstr>'Oct 2019'!Print_Area</vt:lpstr>
      <vt:lpstr>'Oct 2020'!Print_Area</vt:lpstr>
      <vt:lpstr>'October 2018'!Print_Area</vt:lpstr>
      <vt:lpstr>'Sep 2020'!Print_Area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2020-12-15T00:23:44Z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