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20-2021\Monthly Reports\12 June 2021\Post-Audit\"/>
    </mc:Choice>
  </mc:AlternateContent>
  <bookViews>
    <workbookView xWindow="2916" yWindow="900" windowWidth="24660" windowHeight="12732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June 2021 Final" sheetId="247" r:id="rId47"/>
    <sheet name="June 2021 Pre-Audit" sheetId="245" state="hidden" r:id="rId48"/>
    <sheet name="May 2021" sheetId="246" state="hidden" r:id="rId49"/>
    <sheet name="Apr 2021" sheetId="244" state="hidden" r:id="rId50"/>
    <sheet name="Mar 2021" sheetId="243" state="hidden" r:id="rId51"/>
    <sheet name="Feb 2021" sheetId="242" state="hidden" r:id="rId52"/>
    <sheet name="Jan 2021" sheetId="241" state="hidden" r:id="rId53"/>
    <sheet name="Dec 2020" sheetId="240" state="hidden" r:id="rId54"/>
    <sheet name="Nov 2020" sheetId="239" state="hidden" r:id="rId55"/>
    <sheet name="Oct 2020" sheetId="238" state="hidden" r:id="rId56"/>
    <sheet name="Sep 2020" sheetId="237" state="hidden" r:id="rId57"/>
    <sheet name="Aug 2020" sheetId="236" state="hidden" r:id="rId58"/>
    <sheet name="July 2020" sheetId="235" state="hidden" r:id="rId59"/>
    <sheet name="FY20-21 BUDGET" sheetId="234" state="hidden" r:id="rId60"/>
    <sheet name="June 2020 Pre-Audit" sheetId="232" state="hidden" r:id="rId61"/>
    <sheet name="May 2020" sheetId="231" state="hidden" r:id="rId62"/>
    <sheet name="Mar 2020" sheetId="230" state="hidden" r:id="rId63"/>
    <sheet name="Feb 2020" sheetId="229" state="hidden" r:id="rId64"/>
    <sheet name="February 2019" sheetId="218" state="hidden" r:id="rId65"/>
    <sheet name="Jan 2020" sheetId="228" state="hidden" r:id="rId66"/>
    <sheet name="Dec 2019" sheetId="227" state="hidden" r:id="rId67"/>
  </sheets>
  <definedNames>
    <definedName name="OSRRefD19_0x_1" localSheetId="49">'Apr 2021'!$E$20:$E$28</definedName>
    <definedName name="OSRRefD19_0x_1" localSheetId="57">'Aug 2020'!$E$20:$E$28</definedName>
    <definedName name="OSRRefD19_0x_1" localSheetId="53">'Dec 2020'!$E$20:$E$28</definedName>
    <definedName name="OSRRefD19_0x_1" localSheetId="51">'Feb 2021'!$E$20:$E$28</definedName>
    <definedName name="OSRRefD19_0x_1" localSheetId="59">'FY20-21 BUDGET'!$E$20:$E$28</definedName>
    <definedName name="OSRRefD19_0x_1" localSheetId="52">'Jan 2021'!$E$20:$E$28</definedName>
    <definedName name="OSRRefD19_0x_1" localSheetId="58">'July 2020'!$E$20:$E$28</definedName>
    <definedName name="OSRRefD19_0x_1" localSheetId="46">'June 2021 Final'!$E$20:$E$28</definedName>
    <definedName name="OSRRefD19_0x_1" localSheetId="47">'June 2021 Pre-Audit'!$E$20:$E$28</definedName>
    <definedName name="OSRRefD19_0x_1" localSheetId="50">'Mar 2021'!$E$20:$E$28</definedName>
    <definedName name="OSRRefD19_0x_1" localSheetId="48">'May 2021'!$E$20:$E$28</definedName>
    <definedName name="OSRRefD19_0x_1" localSheetId="54">'Nov 2020'!$E$20:$E$28</definedName>
    <definedName name="OSRRefD19_0x_1" localSheetId="55">'Oct 2020'!$E$20:$E$28</definedName>
    <definedName name="OSRRefD19_0x_1" localSheetId="56">'Sep 2020'!$E$20:$E$28</definedName>
    <definedName name="OSRRefD19_0x_10" localSheetId="49">'Apr 2021'!$N$20:$N$28</definedName>
    <definedName name="OSRRefD19_0x_10" localSheetId="57">'Aug 2020'!$N$20:$N$28</definedName>
    <definedName name="OSRRefD19_0x_10" localSheetId="53">'Dec 2020'!$N$20:$N$28</definedName>
    <definedName name="OSRRefD19_0x_10" localSheetId="51">'Feb 2021'!$N$20:$N$28</definedName>
    <definedName name="OSRRefD19_0x_10" localSheetId="59">'FY20-21 BUDGET'!$N$20:$N$28</definedName>
    <definedName name="OSRRefD19_0x_10" localSheetId="52">'Jan 2021'!$N$20:$N$28</definedName>
    <definedName name="OSRRefD19_0x_10" localSheetId="58">'July 2020'!$N$20:$N$28</definedName>
    <definedName name="OSRRefD19_0x_10" localSheetId="46">'June 2021 Final'!$N$20:$N$28</definedName>
    <definedName name="OSRRefD19_0x_10" localSheetId="47">'June 2021 Pre-Audit'!$N$20:$N$28</definedName>
    <definedName name="OSRRefD19_0x_10" localSheetId="50">'Mar 2021'!$N$20:$N$28</definedName>
    <definedName name="OSRRefD19_0x_10" localSheetId="48">'May 2021'!$N$20:$N$28</definedName>
    <definedName name="OSRRefD19_0x_10" localSheetId="54">'Nov 2020'!$N$20:$N$28</definedName>
    <definedName name="OSRRefD19_0x_10" localSheetId="55">'Oct 2020'!$N$20:$N$28</definedName>
    <definedName name="OSRRefD19_0x_10" localSheetId="56">'Sep 2020'!$N$20:$N$28</definedName>
    <definedName name="OSRRefD19_0x_11" localSheetId="49">'Apr 2021'!$O$20:$O$28</definedName>
    <definedName name="OSRRefD19_0x_11" localSheetId="57">'Aug 2020'!$O$20:$O$28</definedName>
    <definedName name="OSRRefD19_0x_11" localSheetId="53">'Dec 2020'!$O$20:$O$28</definedName>
    <definedName name="OSRRefD19_0x_11" localSheetId="51">'Feb 2021'!$O$20:$O$28</definedName>
    <definedName name="OSRRefD19_0x_11" localSheetId="59">'FY20-21 BUDGET'!$O$20:$O$28</definedName>
    <definedName name="OSRRefD19_0x_11" localSheetId="52">'Jan 2021'!$O$20:$O$28</definedName>
    <definedName name="OSRRefD19_0x_11" localSheetId="58">'July 2020'!$O$20:$O$28</definedName>
    <definedName name="OSRRefD19_0x_11" localSheetId="46">'June 2021 Final'!$O$20:$O$28</definedName>
    <definedName name="OSRRefD19_0x_11" localSheetId="47">'June 2021 Pre-Audit'!$O$20:$O$28</definedName>
    <definedName name="OSRRefD19_0x_11" localSheetId="50">'Mar 2021'!$O$20:$O$28</definedName>
    <definedName name="OSRRefD19_0x_11" localSheetId="48">'May 2021'!$O$20:$O$28</definedName>
    <definedName name="OSRRefD19_0x_11" localSheetId="54">'Nov 2020'!$O$20:$O$28</definedName>
    <definedName name="OSRRefD19_0x_11" localSheetId="55">'Oct 2020'!$O$20:$O$28</definedName>
    <definedName name="OSRRefD19_0x_11" localSheetId="56">'Sep 2020'!$O$20:$O$28</definedName>
    <definedName name="OSRRefD19_0x_2" localSheetId="49">'Apr 2021'!$F$20:$F$28</definedName>
    <definedName name="OSRRefD19_0x_2" localSheetId="57">'Aug 2020'!$F$20:$F$28</definedName>
    <definedName name="OSRRefD19_0x_2" localSheetId="53">'Dec 2020'!$F$20:$F$28</definedName>
    <definedName name="OSRRefD19_0x_2" localSheetId="51">'Feb 2021'!$F$20:$F$28</definedName>
    <definedName name="OSRRefD19_0x_2" localSheetId="59">'FY20-21 BUDGET'!$F$20:$F$28</definedName>
    <definedName name="OSRRefD19_0x_2" localSheetId="52">'Jan 2021'!$F$20:$F$28</definedName>
    <definedName name="OSRRefD19_0x_2" localSheetId="58">'July 2020'!$F$20:$F$28</definedName>
    <definedName name="OSRRefD19_0x_2" localSheetId="46">'June 2021 Final'!$F$20:$F$28</definedName>
    <definedName name="OSRRefD19_0x_2" localSheetId="47">'June 2021 Pre-Audit'!$F$20:$F$28</definedName>
    <definedName name="OSRRefD19_0x_2" localSheetId="50">'Mar 2021'!$F$20:$F$28</definedName>
    <definedName name="OSRRefD19_0x_2" localSheetId="48">'May 2021'!$F$20:$F$28</definedName>
    <definedName name="OSRRefD19_0x_2" localSheetId="54">'Nov 2020'!$F$20:$F$28</definedName>
    <definedName name="OSRRefD19_0x_2" localSheetId="55">'Oct 2020'!$F$20:$F$28</definedName>
    <definedName name="OSRRefD19_0x_2" localSheetId="56">'Sep 2020'!$F$20:$F$28</definedName>
    <definedName name="OSRRefD19_0x_3" localSheetId="49">'Apr 2021'!$G$20:$G$28</definedName>
    <definedName name="OSRRefD19_0x_3" localSheetId="57">'Aug 2020'!$G$20:$G$28</definedName>
    <definedName name="OSRRefD19_0x_3" localSheetId="53">'Dec 2020'!$G$20:$G$28</definedName>
    <definedName name="OSRRefD19_0x_3" localSheetId="51">'Feb 2021'!$G$20:$G$28</definedName>
    <definedName name="OSRRefD19_0x_3" localSheetId="59">'FY20-21 BUDGET'!$G$20:$G$28</definedName>
    <definedName name="OSRRefD19_0x_3" localSheetId="52">'Jan 2021'!$G$20:$G$28</definedName>
    <definedName name="OSRRefD19_0x_3" localSheetId="58">'July 2020'!$G$20:$G$28</definedName>
    <definedName name="OSRRefD19_0x_3" localSheetId="46">'June 2021 Final'!$G$20:$G$28</definedName>
    <definedName name="OSRRefD19_0x_3" localSheetId="47">'June 2021 Pre-Audit'!$G$20:$G$28</definedName>
    <definedName name="OSRRefD19_0x_3" localSheetId="50">'Mar 2021'!$G$20:$G$28</definedName>
    <definedName name="OSRRefD19_0x_3" localSheetId="48">'May 2021'!$G$20:$G$28</definedName>
    <definedName name="OSRRefD19_0x_3" localSheetId="54">'Nov 2020'!$G$20:$G$28</definedName>
    <definedName name="OSRRefD19_0x_3" localSheetId="55">'Oct 2020'!$G$20:$G$28</definedName>
    <definedName name="OSRRefD19_0x_3" localSheetId="56">'Sep 2020'!$G$20:$G$28</definedName>
    <definedName name="OSRRefD19_0x_4" localSheetId="49">'Apr 2021'!$H$20:$H$28</definedName>
    <definedName name="OSRRefD19_0x_4" localSheetId="57">'Aug 2020'!$H$20:$H$28</definedName>
    <definedName name="OSRRefD19_0x_4" localSheetId="53">'Dec 2020'!$H$20:$H$28</definedName>
    <definedName name="OSRRefD19_0x_4" localSheetId="51">'Feb 2021'!$H$20:$H$28</definedName>
    <definedName name="OSRRefD19_0x_4" localSheetId="59">'FY20-21 BUDGET'!$H$20:$H$28</definedName>
    <definedName name="OSRRefD19_0x_4" localSheetId="52">'Jan 2021'!$H$20:$H$28</definedName>
    <definedName name="OSRRefD19_0x_4" localSheetId="58">'July 2020'!$H$20:$H$28</definedName>
    <definedName name="OSRRefD19_0x_4" localSheetId="46">'June 2021 Final'!$H$20:$H$28</definedName>
    <definedName name="OSRRefD19_0x_4" localSheetId="47">'June 2021 Pre-Audit'!$H$20:$H$28</definedName>
    <definedName name="OSRRefD19_0x_4" localSheetId="50">'Mar 2021'!$H$20:$H$28</definedName>
    <definedName name="OSRRefD19_0x_4" localSheetId="48">'May 2021'!$H$20:$H$28</definedName>
    <definedName name="OSRRefD19_0x_4" localSheetId="54">'Nov 2020'!$H$20:$H$28</definedName>
    <definedName name="OSRRefD19_0x_4" localSheetId="55">'Oct 2020'!$H$20:$H$28</definedName>
    <definedName name="OSRRefD19_0x_4" localSheetId="56">'Sep 2020'!$H$20:$H$28</definedName>
    <definedName name="OSRRefD19_0x_5" localSheetId="49">'Apr 2021'!$I$20:$I$28</definedName>
    <definedName name="OSRRefD19_0x_5" localSheetId="57">'Aug 2020'!$I$20:$I$28</definedName>
    <definedName name="OSRRefD19_0x_5" localSheetId="53">'Dec 2020'!$I$20:$I$28</definedName>
    <definedName name="OSRRefD19_0x_5" localSheetId="51">'Feb 2021'!$I$20:$I$28</definedName>
    <definedName name="OSRRefD19_0x_5" localSheetId="59">'FY20-21 BUDGET'!$I$20:$I$28</definedName>
    <definedName name="OSRRefD19_0x_5" localSheetId="52">'Jan 2021'!$I$20:$I$28</definedName>
    <definedName name="OSRRefD19_0x_5" localSheetId="58">'July 2020'!$I$20:$I$28</definedName>
    <definedName name="OSRRefD19_0x_5" localSheetId="46">'June 2021 Final'!$I$20:$I$28</definedName>
    <definedName name="OSRRefD19_0x_5" localSheetId="47">'June 2021 Pre-Audit'!$I$20:$I$28</definedName>
    <definedName name="OSRRefD19_0x_5" localSheetId="50">'Mar 2021'!$I$20:$I$28</definedName>
    <definedName name="OSRRefD19_0x_5" localSheetId="48">'May 2021'!$I$20:$I$28</definedName>
    <definedName name="OSRRefD19_0x_5" localSheetId="54">'Nov 2020'!$I$20:$I$28</definedName>
    <definedName name="OSRRefD19_0x_5" localSheetId="55">'Oct 2020'!$I$20:$I$28</definedName>
    <definedName name="OSRRefD19_0x_5" localSheetId="56">'Sep 2020'!$I$20:$I$28</definedName>
    <definedName name="OSRRefD19_0x_6" localSheetId="49">'Apr 2021'!$J$20:$J$28</definedName>
    <definedName name="OSRRefD19_0x_6" localSheetId="57">'Aug 2020'!$J$20:$J$28</definedName>
    <definedName name="OSRRefD19_0x_6" localSheetId="53">'Dec 2020'!$J$20:$J$28</definedName>
    <definedName name="OSRRefD19_0x_6" localSheetId="51">'Feb 2021'!$J$20:$J$28</definedName>
    <definedName name="OSRRefD19_0x_6" localSheetId="59">'FY20-21 BUDGET'!$J$20:$J$28</definedName>
    <definedName name="OSRRefD19_0x_6" localSheetId="52">'Jan 2021'!$J$20:$J$28</definedName>
    <definedName name="OSRRefD19_0x_6" localSheetId="58">'July 2020'!$J$20:$J$28</definedName>
    <definedName name="OSRRefD19_0x_6" localSheetId="46">'June 2021 Final'!$J$20:$J$28</definedName>
    <definedName name="OSRRefD19_0x_6" localSheetId="47">'June 2021 Pre-Audit'!$J$20:$J$28</definedName>
    <definedName name="OSRRefD19_0x_6" localSheetId="50">'Mar 2021'!$J$20:$J$28</definedName>
    <definedName name="OSRRefD19_0x_6" localSheetId="48">'May 2021'!$J$20:$J$28</definedName>
    <definedName name="OSRRefD19_0x_6" localSheetId="54">'Nov 2020'!$J$20:$J$28</definedName>
    <definedName name="OSRRefD19_0x_6" localSheetId="55">'Oct 2020'!$J$20:$J$28</definedName>
    <definedName name="OSRRefD19_0x_6" localSheetId="56">'Sep 2020'!$J$20:$J$28</definedName>
    <definedName name="OSRRefD19_0x_7" localSheetId="49">'Apr 2021'!$K$20:$K$28</definedName>
    <definedName name="OSRRefD19_0x_7" localSheetId="57">'Aug 2020'!$K$20:$K$28</definedName>
    <definedName name="OSRRefD19_0x_7" localSheetId="53">'Dec 2020'!$K$20:$K$28</definedName>
    <definedName name="OSRRefD19_0x_7" localSheetId="51">'Feb 2021'!$K$20:$K$28</definedName>
    <definedName name="OSRRefD19_0x_7" localSheetId="59">'FY20-21 BUDGET'!$K$20:$K$28</definedName>
    <definedName name="OSRRefD19_0x_7" localSheetId="52">'Jan 2021'!$K$20:$K$28</definedName>
    <definedName name="OSRRefD19_0x_7" localSheetId="58">'July 2020'!$K$20:$K$28</definedName>
    <definedName name="OSRRefD19_0x_7" localSheetId="46">'June 2021 Final'!$K$20:$K$28</definedName>
    <definedName name="OSRRefD19_0x_7" localSheetId="47">'June 2021 Pre-Audit'!$K$20:$K$28</definedName>
    <definedName name="OSRRefD19_0x_7" localSheetId="50">'Mar 2021'!$K$20:$K$28</definedName>
    <definedName name="OSRRefD19_0x_7" localSheetId="48">'May 2021'!$K$20:$K$28</definedName>
    <definedName name="OSRRefD19_0x_7" localSheetId="54">'Nov 2020'!$K$20:$K$28</definedName>
    <definedName name="OSRRefD19_0x_7" localSheetId="55">'Oct 2020'!$K$20:$K$28</definedName>
    <definedName name="OSRRefD19_0x_7" localSheetId="56">'Sep 2020'!$K$20:$K$28</definedName>
    <definedName name="OSRRefD19_0x_8" localSheetId="49">'Apr 2021'!$L$20:$L$28</definedName>
    <definedName name="OSRRefD19_0x_8" localSheetId="57">'Aug 2020'!$L$20:$L$28</definedName>
    <definedName name="OSRRefD19_0x_8" localSheetId="53">'Dec 2020'!$L$20:$L$28</definedName>
    <definedName name="OSRRefD19_0x_8" localSheetId="51">'Feb 2021'!$L$20:$L$28</definedName>
    <definedName name="OSRRefD19_0x_8" localSheetId="59">'FY20-21 BUDGET'!$L$20:$L$28</definedName>
    <definedName name="OSRRefD19_0x_8" localSheetId="52">'Jan 2021'!$L$20:$L$28</definedName>
    <definedName name="OSRRefD19_0x_8" localSheetId="58">'July 2020'!$L$20:$L$28</definedName>
    <definedName name="OSRRefD19_0x_8" localSheetId="46">'June 2021 Final'!$L$20:$L$28</definedName>
    <definedName name="OSRRefD19_0x_8" localSheetId="47">'June 2021 Pre-Audit'!$L$20:$L$28</definedName>
    <definedName name="OSRRefD19_0x_8" localSheetId="50">'Mar 2021'!$L$20:$L$28</definedName>
    <definedName name="OSRRefD19_0x_8" localSheetId="48">'May 2021'!$L$20:$L$28</definedName>
    <definedName name="OSRRefD19_0x_8" localSheetId="54">'Nov 2020'!$L$20:$L$28</definedName>
    <definedName name="OSRRefD19_0x_8" localSheetId="55">'Oct 2020'!$L$20:$L$28</definedName>
    <definedName name="OSRRefD19_0x_8" localSheetId="56">'Sep 2020'!$L$20:$L$28</definedName>
    <definedName name="OSRRefD19_0x_9" localSheetId="49">'Apr 2021'!$M$20:$M$28</definedName>
    <definedName name="OSRRefD19_0x_9" localSheetId="57">'Aug 2020'!$M$20:$M$28</definedName>
    <definedName name="OSRRefD19_0x_9" localSheetId="53">'Dec 2020'!$M$20:$M$28</definedName>
    <definedName name="OSRRefD19_0x_9" localSheetId="51">'Feb 2021'!$M$20:$M$28</definedName>
    <definedName name="OSRRefD19_0x_9" localSheetId="59">'FY20-21 BUDGET'!$M$20:$M$28</definedName>
    <definedName name="OSRRefD19_0x_9" localSheetId="52">'Jan 2021'!$M$20:$M$28</definedName>
    <definedName name="OSRRefD19_0x_9" localSheetId="58">'July 2020'!$M$20:$M$28</definedName>
    <definedName name="OSRRefD19_0x_9" localSheetId="46">'June 2021 Final'!$M$20:$M$28</definedName>
    <definedName name="OSRRefD19_0x_9" localSheetId="47">'June 2021 Pre-Audit'!$M$20:$M$28</definedName>
    <definedName name="OSRRefD19_0x_9" localSheetId="50">'Mar 2021'!$M$20:$M$28</definedName>
    <definedName name="OSRRefD19_0x_9" localSheetId="48">'May 2021'!$M$20:$M$28</definedName>
    <definedName name="OSRRefD19_0x_9" localSheetId="54">'Nov 2020'!$M$20:$M$28</definedName>
    <definedName name="OSRRefD19_0x_9" localSheetId="55">'Oct 2020'!$M$20:$M$28</definedName>
    <definedName name="OSRRefD19_0x_9" localSheetId="56">'Sep 2020'!$M$20:$M$28</definedName>
    <definedName name="OSRRefD29_0x" localSheetId="49">'Apr 2021'!$D$25:$N$25</definedName>
    <definedName name="OSRRefD29_0x" localSheetId="39">'April 2019'!$D$25:$O$25</definedName>
    <definedName name="OSRRefD29_0x" localSheetId="42">'Aug 2019'!$D$25:$O$25</definedName>
    <definedName name="OSRRefD29_0x" localSheetId="57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66">'Dec 2019'!$D$25:$O$25</definedName>
    <definedName name="OSRRefD29_0x" localSheetId="53">'Dec 2020'!$D$25:$N$25</definedName>
    <definedName name="OSRRefD29_0x" localSheetId="36">'December 2018'!$D$25:$O$25</definedName>
    <definedName name="OSRRefD29_0x" localSheetId="63">'Feb 2020'!$D$25:$O$25</definedName>
    <definedName name="OSRRefD29_0x" localSheetId="51">'Feb 2021'!$D$25:$N$25</definedName>
    <definedName name="OSRRefD29_0x" localSheetId="64">'February 2019'!$D$25:$O$25</definedName>
    <definedName name="OSRRefD29_0x" localSheetId="30">'FY 2018-2019 Budget'!$D$25:$O$25</definedName>
    <definedName name="OSRRefD29_0x" localSheetId="59">'FY20-21 BUDGET'!$D$25:$N$25</definedName>
    <definedName name="OSRRefD29_0x" localSheetId="65">'Jan 2020'!$D$25:$O$25</definedName>
    <definedName name="OSRRefD29_0x" localSheetId="52">'Jan 2021'!$D$25:$N$25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58">'July 2020'!$D$25:$N$25</definedName>
    <definedName name="OSRRefD29_0x" localSheetId="60">'June 2020 Pre-Audit'!$D$25:$N$25</definedName>
    <definedName name="OSRRefD29_0x" localSheetId="46">'June 2021 Final'!$D$25:$N$25</definedName>
    <definedName name="OSRRefD29_0x" localSheetId="47">'June 2021 Pre-Audit'!$D$25:$N$25</definedName>
    <definedName name="OSRRefD29_0x" localSheetId="62">'Mar 2020'!$D$25:$N$25</definedName>
    <definedName name="OSRRefD29_0x" localSheetId="50">'Mar 2021'!$D$25:$N$25</definedName>
    <definedName name="OSRRefD29_0x" localSheetId="38">'March 2019'!$D$25:$O$25</definedName>
    <definedName name="OSRRefD29_0x" localSheetId="61">'May 2020'!$D$25:$N$25</definedName>
    <definedName name="OSRRefD29_0x" localSheetId="48">'May 2021'!$D$25:$N$25</definedName>
    <definedName name="OSRRefD29_0x" localSheetId="45">'Nov 2019'!$D$25:$O$25</definedName>
    <definedName name="OSRRefD29_0x" localSheetId="54">'Nov 2020'!$D$25:$N$25</definedName>
    <definedName name="OSRRefD29_0x" localSheetId="35">'November 2018'!$D$25:$O$25</definedName>
    <definedName name="OSRRefD29_0x" localSheetId="44">'Oct 2019'!$D$25:$O$25</definedName>
    <definedName name="OSRRefD29_0x" localSheetId="55">'Oct 2020'!$D$25:$N$25</definedName>
    <definedName name="OSRRefD29_0x" localSheetId="34">'October 2018'!$D$25:$O$25</definedName>
    <definedName name="OSRRefD29_0x" localSheetId="56">'Sep 2020'!$D$25:$N$25</definedName>
    <definedName name="OSRRefD29_0x" localSheetId="43">'Sept 2019'!$D$25:$O$25</definedName>
    <definedName name="OSRRefD29_0x" localSheetId="33">'September 2018'!$D$25:$O$25</definedName>
    <definedName name="OSRRefD30_0x" localSheetId="49">'Apr 2021'!$D$26:$N$26</definedName>
    <definedName name="OSRRefD30_0x" localSheetId="39">'April 2019'!$D$26:$O$26</definedName>
    <definedName name="OSRRefD30_0x" localSheetId="42">'Aug 2019'!$D$26:$O$26</definedName>
    <definedName name="OSRRefD30_0x" localSheetId="57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66">'Dec 2019'!$D$26:$O$26</definedName>
    <definedName name="OSRRefD30_0x" localSheetId="53">'Dec 2020'!$D$26:$N$26</definedName>
    <definedName name="OSRRefD30_0x" localSheetId="36">'December 2018'!$D$26:$O$26</definedName>
    <definedName name="OSRRefD30_0x" localSheetId="63">'Feb 2020'!$D$26:$O$26</definedName>
    <definedName name="OSRRefD30_0x" localSheetId="51">'Feb 2021'!$D$26:$N$26</definedName>
    <definedName name="OSRRefD30_0x" localSheetId="64">'February 2019'!$D$26:$O$26</definedName>
    <definedName name="OSRRefD30_0x" localSheetId="30">'FY 2018-2019 Budget'!$D$26:$O$26</definedName>
    <definedName name="OSRRefD30_0x" localSheetId="59">'FY20-21 BUDGET'!$D$26:$N$26</definedName>
    <definedName name="OSRRefD30_0x" localSheetId="65">'Jan 2020'!$D$26:$O$26</definedName>
    <definedName name="OSRRefD30_0x" localSheetId="52">'Jan 2021'!$D$26:$N$26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58">'July 2020'!$D$26:$N$26</definedName>
    <definedName name="OSRRefD30_0x" localSheetId="60">'June 2020 Pre-Audit'!$D$26:$N$26</definedName>
    <definedName name="OSRRefD30_0x" localSheetId="46">'June 2021 Final'!$D$26:$N$26</definedName>
    <definedName name="OSRRefD30_0x" localSheetId="47">'June 2021 Pre-Audit'!$D$26:$N$26</definedName>
    <definedName name="OSRRefD30_0x" localSheetId="62">'Mar 2020'!$D$26:$N$26</definedName>
    <definedName name="OSRRefD30_0x" localSheetId="50">'Mar 2021'!$D$26:$N$26</definedName>
    <definedName name="OSRRefD30_0x" localSheetId="38">'March 2019'!$D$26:$O$26</definedName>
    <definedName name="OSRRefD30_0x" localSheetId="61">'May 2020'!$D$26:$N$26</definedName>
    <definedName name="OSRRefD30_0x" localSheetId="48">'May 2021'!$D$26:$N$26</definedName>
    <definedName name="OSRRefD30_0x" localSheetId="45">'Nov 2019'!$D$26:$O$26</definedName>
    <definedName name="OSRRefD30_0x" localSheetId="54">'Nov 2020'!$D$26:$N$26</definedName>
    <definedName name="OSRRefD30_0x" localSheetId="35">'November 2018'!$D$26:$O$26</definedName>
    <definedName name="OSRRefD30_0x" localSheetId="44">'Oct 2019'!$D$26:$O$26</definedName>
    <definedName name="OSRRefD30_0x" localSheetId="55">'Oct 2020'!$D$26:$N$26</definedName>
    <definedName name="OSRRefD30_0x" localSheetId="34">'October 2018'!$D$26:$O$26</definedName>
    <definedName name="OSRRefD30_0x" localSheetId="56">'Sep 2020'!$D$26:$N$26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49">'Apr 2021'!$A$1:$N$64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57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66">'Dec 2019'!$A$1:$N$64</definedName>
    <definedName name="_xlnm.Print_Area" localSheetId="53">'Dec 2020'!$A$1:$N$64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63">'Feb 2020'!$A$1:$N$64</definedName>
    <definedName name="_xlnm.Print_Area" localSheetId="51">'Feb 2021'!$A$1:$N$64</definedName>
    <definedName name="_xlnm.Print_Area" localSheetId="64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59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65">'Jan 2020'!$A$1:$N$64</definedName>
    <definedName name="_xlnm.Print_Area" localSheetId="52">'Jan 2021'!$A$1:$N$64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58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60">'June 2020 Pre-Audit'!$A$1:$N$64</definedName>
    <definedName name="_xlnm.Print_Area" localSheetId="46">'June 2021 Final'!$A$1:$N$67</definedName>
    <definedName name="_xlnm.Print_Area" localSheetId="47">'June 2021 Pre-Audit'!$A$1:$N$67</definedName>
    <definedName name="_xlnm.Print_Area" localSheetId="25">'Mar  2018'!$A$1:$N$64</definedName>
    <definedName name="_xlnm.Print_Area" localSheetId="11">'Mar 2017'!$A$1:$N$64</definedName>
    <definedName name="_xlnm.Print_Area" localSheetId="62">'Mar 2020'!$A$1:$N$64</definedName>
    <definedName name="_xlnm.Print_Area" localSheetId="50">'Mar 2021'!$A$1:$N$64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61">'May 2020'!$A$1:$N$64</definedName>
    <definedName name="_xlnm.Print_Area" localSheetId="48">'May 2021'!$A$1:$N$64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54">'Nov 2020'!$A$1:$N$64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55">'Oct 2020'!$A$1:$N$64</definedName>
    <definedName name="_xlnm.Print_Area" localSheetId="34">'October 2018'!$A$1:$N$64</definedName>
    <definedName name="_xlnm.Print_Area" localSheetId="56">'Sep 2020'!$A$1:$N$64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47" l="1"/>
  <c r="P61" i="247"/>
  <c r="P60" i="247"/>
  <c r="P59" i="247"/>
  <c r="P58" i="247"/>
  <c r="P57" i="247"/>
  <c r="P56" i="247"/>
  <c r="P55" i="247"/>
  <c r="P54" i="247"/>
  <c r="P53" i="247"/>
  <c r="P52" i="247"/>
  <c r="P51" i="247"/>
  <c r="P49" i="247"/>
  <c r="P47" i="247"/>
  <c r="P45" i="247"/>
  <c r="P44" i="247"/>
  <c r="P43" i="247"/>
  <c r="P42" i="247"/>
  <c r="P41" i="247"/>
  <c r="P40" i="247"/>
  <c r="P39" i="247"/>
  <c r="P38" i="247"/>
  <c r="P37" i="247"/>
  <c r="P36" i="247"/>
  <c r="P35" i="247"/>
  <c r="P34" i="247"/>
  <c r="P33" i="247"/>
  <c r="P32" i="247"/>
  <c r="P31" i="247"/>
  <c r="P30" i="247"/>
  <c r="P29" i="247"/>
  <c r="P28" i="247"/>
  <c r="P27" i="247"/>
  <c r="P26" i="247"/>
  <c r="P25" i="247"/>
  <c r="P24" i="247"/>
  <c r="P23" i="247"/>
  <c r="P22" i="247"/>
  <c r="P21" i="247"/>
  <c r="P20" i="247"/>
  <c r="P19" i="247"/>
  <c r="P18" i="247"/>
  <c r="P17" i="247"/>
  <c r="P16" i="247"/>
  <c r="P15" i="247"/>
  <c r="P14" i="247"/>
  <c r="P13" i="247"/>
  <c r="P12" i="247"/>
  <c r="P11" i="247"/>
  <c r="P10" i="247"/>
  <c r="P9" i="247"/>
  <c r="N76" i="247" l="1"/>
  <c r="B71" i="247"/>
  <c r="B72" i="247" s="1"/>
  <c r="C72" i="247" s="1"/>
  <c r="D72" i="247" s="1"/>
  <c r="E72" i="247" s="1"/>
  <c r="F72" i="247" s="1"/>
  <c r="G72" i="247" s="1"/>
  <c r="H72" i="247" s="1"/>
  <c r="I72" i="247" s="1"/>
  <c r="J72" i="247" s="1"/>
  <c r="K72" i="247" s="1"/>
  <c r="L72" i="247" s="1"/>
  <c r="M72" i="247" s="1"/>
  <c r="M61" i="247"/>
  <c r="L61" i="247"/>
  <c r="K61" i="247"/>
  <c r="J61" i="247"/>
  <c r="I61" i="247"/>
  <c r="H61" i="247"/>
  <c r="G61" i="247"/>
  <c r="F61" i="247"/>
  <c r="E61" i="247"/>
  <c r="D61" i="247"/>
  <c r="C61" i="247"/>
  <c r="B61" i="247"/>
  <c r="N60" i="247"/>
  <c r="N59" i="247"/>
  <c r="N58" i="247"/>
  <c r="N57" i="247"/>
  <c r="N56" i="247"/>
  <c r="N55" i="247"/>
  <c r="N54" i="247"/>
  <c r="N53" i="247"/>
  <c r="L46" i="247"/>
  <c r="K46" i="247"/>
  <c r="J46" i="247"/>
  <c r="I46" i="247"/>
  <c r="H46" i="247"/>
  <c r="G46" i="247"/>
  <c r="F46" i="247"/>
  <c r="E46" i="247"/>
  <c r="D46" i="247"/>
  <c r="C46" i="247"/>
  <c r="B46" i="247"/>
  <c r="N45" i="247"/>
  <c r="N44" i="247"/>
  <c r="N41" i="247"/>
  <c r="N40" i="247"/>
  <c r="N39" i="247"/>
  <c r="D38" i="247"/>
  <c r="D42" i="247" s="1"/>
  <c r="N37" i="247"/>
  <c r="M34" i="247"/>
  <c r="M38" i="247" s="1"/>
  <c r="L34" i="247"/>
  <c r="L38" i="247" s="1"/>
  <c r="L42" i="247" s="1"/>
  <c r="K34" i="247"/>
  <c r="K38" i="247" s="1"/>
  <c r="K42" i="247" s="1"/>
  <c r="J34" i="247"/>
  <c r="J38" i="247" s="1"/>
  <c r="J42" i="247" s="1"/>
  <c r="I34" i="247"/>
  <c r="I38" i="247" s="1"/>
  <c r="I42" i="247" s="1"/>
  <c r="H34" i="247"/>
  <c r="H38" i="247" s="1"/>
  <c r="H42" i="247" s="1"/>
  <c r="G34" i="247"/>
  <c r="G38" i="247" s="1"/>
  <c r="G42" i="247" s="1"/>
  <c r="F34" i="247"/>
  <c r="F38" i="247" s="1"/>
  <c r="F42" i="247" s="1"/>
  <c r="E34" i="247"/>
  <c r="E38" i="247" s="1"/>
  <c r="E42" i="247" s="1"/>
  <c r="D34" i="247"/>
  <c r="C34" i="247"/>
  <c r="C38" i="247" s="1"/>
  <c r="C42" i="247" s="1"/>
  <c r="B34" i="247"/>
  <c r="B38" i="247" s="1"/>
  <c r="N33" i="247"/>
  <c r="N32" i="247"/>
  <c r="N31" i="247"/>
  <c r="N30" i="247"/>
  <c r="M26" i="247"/>
  <c r="L26" i="247"/>
  <c r="K26" i="247"/>
  <c r="J26" i="247"/>
  <c r="I26" i="247"/>
  <c r="H26" i="247"/>
  <c r="G26" i="247"/>
  <c r="F26" i="247"/>
  <c r="E26" i="247"/>
  <c r="D26" i="247"/>
  <c r="C26" i="247"/>
  <c r="B26" i="247"/>
  <c r="M25" i="247"/>
  <c r="L25" i="247"/>
  <c r="K25" i="247"/>
  <c r="J25" i="247"/>
  <c r="I25" i="247"/>
  <c r="H25" i="247"/>
  <c r="G25" i="247"/>
  <c r="F25" i="247"/>
  <c r="E25" i="247"/>
  <c r="D25" i="247"/>
  <c r="C25" i="247"/>
  <c r="B25" i="247"/>
  <c r="M24" i="247"/>
  <c r="L24" i="247"/>
  <c r="K24" i="247"/>
  <c r="J24" i="247"/>
  <c r="I24" i="247"/>
  <c r="H24" i="247"/>
  <c r="G24" i="247"/>
  <c r="F24" i="247"/>
  <c r="E24" i="247"/>
  <c r="D24" i="247"/>
  <c r="C24" i="247"/>
  <c r="B24" i="247"/>
  <c r="M23" i="247"/>
  <c r="M27" i="247" s="1"/>
  <c r="M28" i="247" s="1"/>
  <c r="L23" i="247"/>
  <c r="L27" i="247" s="1"/>
  <c r="K23" i="247"/>
  <c r="J23" i="247"/>
  <c r="I23" i="247"/>
  <c r="H23" i="247"/>
  <c r="G23" i="247"/>
  <c r="F23" i="247"/>
  <c r="E23" i="247"/>
  <c r="E27" i="247" s="1"/>
  <c r="E28" i="247" s="1"/>
  <c r="D23" i="247"/>
  <c r="D27" i="247" s="1"/>
  <c r="C23" i="247"/>
  <c r="B23" i="247"/>
  <c r="M20" i="247"/>
  <c r="L20" i="247"/>
  <c r="K20" i="247"/>
  <c r="J20" i="247"/>
  <c r="I20" i="247"/>
  <c r="H20" i="247"/>
  <c r="G20" i="247"/>
  <c r="F20" i="247"/>
  <c r="E20" i="247"/>
  <c r="D20" i="247"/>
  <c r="C20" i="247"/>
  <c r="B20" i="247"/>
  <c r="N19" i="247"/>
  <c r="N17" i="247"/>
  <c r="N16" i="247"/>
  <c r="N11" i="247"/>
  <c r="M9" i="247"/>
  <c r="M13" i="247" s="1"/>
  <c r="L9" i="247"/>
  <c r="L13" i="247" s="1"/>
  <c r="K9" i="247"/>
  <c r="K13" i="247" s="1"/>
  <c r="J9" i="247"/>
  <c r="J13" i="247" s="1"/>
  <c r="I9" i="247"/>
  <c r="I13" i="247" s="1"/>
  <c r="H9" i="247"/>
  <c r="H13" i="247" s="1"/>
  <c r="G9" i="247"/>
  <c r="G13" i="247" s="1"/>
  <c r="F9" i="247"/>
  <c r="F13" i="247" s="1"/>
  <c r="E9" i="247"/>
  <c r="E13" i="247" s="1"/>
  <c r="D9" i="247"/>
  <c r="D13" i="247" s="1"/>
  <c r="C9" i="247"/>
  <c r="C13" i="247" s="1"/>
  <c r="B9" i="247"/>
  <c r="B13" i="247" s="1"/>
  <c r="N8" i="247"/>
  <c r="N7" i="247"/>
  <c r="N6" i="247"/>
  <c r="N5" i="247"/>
  <c r="N58" i="245"/>
  <c r="N46" i="247" l="1"/>
  <c r="P46" i="247"/>
  <c r="F48" i="247"/>
  <c r="F64" i="247" s="1"/>
  <c r="F65" i="247" s="1"/>
  <c r="F75" i="247" s="1"/>
  <c r="D48" i="247"/>
  <c r="D64" i="247" s="1"/>
  <c r="I27" i="247"/>
  <c r="I28" i="247" s="1"/>
  <c r="J48" i="247"/>
  <c r="J64" i="247" s="1"/>
  <c r="J65" i="247" s="1"/>
  <c r="J75" i="247" s="1"/>
  <c r="I48" i="247"/>
  <c r="I64" i="247" s="1"/>
  <c r="I65" i="247" s="1"/>
  <c r="I75" i="247" s="1"/>
  <c r="E48" i="247"/>
  <c r="E64" i="247" s="1"/>
  <c r="E65" i="247" s="1"/>
  <c r="E75" i="247" s="1"/>
  <c r="K48" i="247"/>
  <c r="K64" i="247" s="1"/>
  <c r="K65" i="247" s="1"/>
  <c r="K75" i="247" s="1"/>
  <c r="B27" i="247"/>
  <c r="B28" i="247" s="1"/>
  <c r="J27" i="247"/>
  <c r="J28" i="247" s="1"/>
  <c r="N26" i="247"/>
  <c r="C48" i="247"/>
  <c r="N20" i="247"/>
  <c r="G48" i="247"/>
  <c r="G64" i="247" s="1"/>
  <c r="G65" i="247" s="1"/>
  <c r="G75" i="247" s="1"/>
  <c r="C27" i="247"/>
  <c r="K27" i="247"/>
  <c r="K28" i="247" s="1"/>
  <c r="N34" i="247"/>
  <c r="H48" i="247"/>
  <c r="H64" i="247" s="1"/>
  <c r="H65" i="247" s="1"/>
  <c r="H75" i="247" s="1"/>
  <c r="N61" i="247"/>
  <c r="L28" i="247"/>
  <c r="N9" i="247"/>
  <c r="N13" i="247" s="1"/>
  <c r="F27" i="247"/>
  <c r="F28" i="247" s="1"/>
  <c r="N24" i="247"/>
  <c r="G27" i="247"/>
  <c r="G28" i="247" s="1"/>
  <c r="D28" i="247"/>
  <c r="H27" i="247"/>
  <c r="H28" i="247" s="1"/>
  <c r="C28" i="247"/>
  <c r="N25" i="247"/>
  <c r="F50" i="247"/>
  <c r="B42" i="247"/>
  <c r="B48" i="247" s="1"/>
  <c r="N38" i="247"/>
  <c r="N42" i="247" s="1"/>
  <c r="L48" i="247"/>
  <c r="L64" i="247" s="1"/>
  <c r="L65" i="247" s="1"/>
  <c r="L75" i="247" s="1"/>
  <c r="C64" i="247"/>
  <c r="C65" i="247" s="1"/>
  <c r="C75" i="247" s="1"/>
  <c r="C50" i="247"/>
  <c r="K50" i="247"/>
  <c r="D65" i="247"/>
  <c r="D75" i="247" s="1"/>
  <c r="D50" i="247"/>
  <c r="N23" i="247"/>
  <c r="M42" i="247"/>
  <c r="M48" i="247" s="1"/>
  <c r="C71" i="247"/>
  <c r="D71" i="247" s="1"/>
  <c r="E71" i="247" s="1"/>
  <c r="F71" i="247" s="1"/>
  <c r="G71" i="247" s="1"/>
  <c r="H71" i="247" s="1"/>
  <c r="I71" i="247" s="1"/>
  <c r="J71" i="247" s="1"/>
  <c r="K71" i="247" s="1"/>
  <c r="L71" i="247" s="1"/>
  <c r="M71" i="247" s="1"/>
  <c r="J50" i="247"/>
  <c r="N57" i="245"/>
  <c r="N4" i="246"/>
  <c r="N5" i="246"/>
  <c r="N9" i="246" s="1"/>
  <c r="N6" i="246"/>
  <c r="N7" i="246"/>
  <c r="N8" i="246"/>
  <c r="B9" i="246"/>
  <c r="C9" i="246"/>
  <c r="C13" i="246" s="1"/>
  <c r="D9" i="246"/>
  <c r="E9" i="246"/>
  <c r="F9" i="246"/>
  <c r="F13" i="246" s="1"/>
  <c r="G9" i="246"/>
  <c r="G13" i="246" s="1"/>
  <c r="H9" i="246"/>
  <c r="I9" i="246"/>
  <c r="J9" i="246"/>
  <c r="K9" i="246"/>
  <c r="K13" i="246" s="1"/>
  <c r="L9" i="246"/>
  <c r="L13" i="246" s="1"/>
  <c r="M9" i="246"/>
  <c r="M13" i="246" s="1"/>
  <c r="N11" i="246"/>
  <c r="B13" i="246"/>
  <c r="D13" i="246"/>
  <c r="E13" i="246"/>
  <c r="H13" i="246"/>
  <c r="I13" i="246"/>
  <c r="J13" i="246"/>
  <c r="N16" i="246"/>
  <c r="N17" i="246"/>
  <c r="N19" i="246"/>
  <c r="B20" i="246"/>
  <c r="C20" i="246"/>
  <c r="D20" i="246"/>
  <c r="E20" i="246"/>
  <c r="F20" i="246"/>
  <c r="G20" i="246"/>
  <c r="H20" i="246"/>
  <c r="I20" i="246"/>
  <c r="J20" i="246"/>
  <c r="K20" i="246"/>
  <c r="L20" i="246"/>
  <c r="M20" i="246"/>
  <c r="B23" i="246"/>
  <c r="C23" i="246"/>
  <c r="D23" i="246"/>
  <c r="E23" i="246"/>
  <c r="F23" i="246"/>
  <c r="G23" i="246"/>
  <c r="G27" i="246" s="1"/>
  <c r="G28" i="246" s="1"/>
  <c r="H23" i="246"/>
  <c r="I23" i="246"/>
  <c r="J23" i="246"/>
  <c r="K23" i="246"/>
  <c r="L23" i="246"/>
  <c r="M23" i="246"/>
  <c r="B24" i="246"/>
  <c r="C24" i="246"/>
  <c r="D24" i="246"/>
  <c r="E24" i="246"/>
  <c r="F24" i="246"/>
  <c r="G24" i="246"/>
  <c r="H24" i="246"/>
  <c r="I24" i="246"/>
  <c r="J24" i="246"/>
  <c r="K24" i="246"/>
  <c r="L24" i="246"/>
  <c r="M24" i="246"/>
  <c r="B25" i="246"/>
  <c r="C25" i="246"/>
  <c r="D25" i="246"/>
  <c r="E25" i="246"/>
  <c r="F25" i="246"/>
  <c r="G25" i="246"/>
  <c r="H25" i="246"/>
  <c r="I25" i="246"/>
  <c r="J25" i="246"/>
  <c r="K25" i="246"/>
  <c r="L25" i="246"/>
  <c r="M25" i="246"/>
  <c r="B26" i="246"/>
  <c r="C26" i="246"/>
  <c r="D26" i="246"/>
  <c r="E26" i="246"/>
  <c r="F26" i="246"/>
  <c r="G26" i="246"/>
  <c r="H26" i="246"/>
  <c r="I26" i="246"/>
  <c r="J26" i="246"/>
  <c r="K26" i="246"/>
  <c r="L26" i="246"/>
  <c r="M26" i="246"/>
  <c r="H27" i="246"/>
  <c r="H28" i="246" s="1"/>
  <c r="M27" i="246"/>
  <c r="M28" i="246" s="1"/>
  <c r="N30" i="246"/>
  <c r="N31" i="246"/>
  <c r="N34" i="246" s="1"/>
  <c r="N32" i="246"/>
  <c r="N33" i="246"/>
  <c r="B34" i="246"/>
  <c r="B38" i="246" s="1"/>
  <c r="C34" i="246"/>
  <c r="C38" i="246" s="1"/>
  <c r="C42" i="246" s="1"/>
  <c r="C48" i="246" s="1"/>
  <c r="C50" i="246" s="1"/>
  <c r="D34" i="246"/>
  <c r="D38" i="246" s="1"/>
  <c r="D42" i="246" s="1"/>
  <c r="D48" i="246" s="1"/>
  <c r="D61" i="246" s="1"/>
  <c r="E34" i="246"/>
  <c r="E38" i="246" s="1"/>
  <c r="E42" i="246" s="1"/>
  <c r="F34" i="246"/>
  <c r="F38" i="246" s="1"/>
  <c r="F42" i="246" s="1"/>
  <c r="G34" i="246"/>
  <c r="G38" i="246" s="1"/>
  <c r="G42" i="246" s="1"/>
  <c r="G48" i="246" s="1"/>
  <c r="G61" i="246" s="1"/>
  <c r="H34" i="246"/>
  <c r="H38" i="246" s="1"/>
  <c r="H42" i="246" s="1"/>
  <c r="I34" i="246"/>
  <c r="J34" i="246"/>
  <c r="K34" i="246"/>
  <c r="K38" i="246" s="1"/>
  <c r="K42" i="246" s="1"/>
  <c r="K48" i="246" s="1"/>
  <c r="K61" i="246" s="1"/>
  <c r="K62" i="246" s="1"/>
  <c r="K72" i="246" s="1"/>
  <c r="L34" i="246"/>
  <c r="L38" i="246" s="1"/>
  <c r="L42" i="246" s="1"/>
  <c r="M34" i="246"/>
  <c r="M38" i="246" s="1"/>
  <c r="M42" i="246" s="1"/>
  <c r="N37" i="246"/>
  <c r="I38" i="246"/>
  <c r="I42" i="246" s="1"/>
  <c r="I48" i="246" s="1"/>
  <c r="I50" i="246" s="1"/>
  <c r="J38" i="246"/>
  <c r="J42" i="246" s="1"/>
  <c r="J48" i="246" s="1"/>
  <c r="N39" i="246"/>
  <c r="N40" i="246"/>
  <c r="N41" i="246"/>
  <c r="N44" i="246"/>
  <c r="N46" i="246" s="1"/>
  <c r="N45" i="246"/>
  <c r="B46" i="246"/>
  <c r="C46" i="246"/>
  <c r="D46" i="246"/>
  <c r="E46" i="246"/>
  <c r="F46" i="246"/>
  <c r="G46" i="246"/>
  <c r="H46" i="246"/>
  <c r="I46" i="246"/>
  <c r="J46" i="246"/>
  <c r="K46" i="246"/>
  <c r="L46" i="246"/>
  <c r="M46" i="246"/>
  <c r="N53" i="246"/>
  <c r="N54" i="246"/>
  <c r="N55" i="246"/>
  <c r="N56" i="246"/>
  <c r="N57" i="246"/>
  <c r="B58" i="246"/>
  <c r="C58" i="246"/>
  <c r="D58" i="246"/>
  <c r="E58" i="246"/>
  <c r="F58" i="246"/>
  <c r="G58" i="246"/>
  <c r="H58" i="246"/>
  <c r="I58" i="246"/>
  <c r="J58" i="246"/>
  <c r="K58" i="246"/>
  <c r="L58" i="246"/>
  <c r="M58" i="246"/>
  <c r="B68" i="246"/>
  <c r="C68" i="246" s="1"/>
  <c r="D68" i="246" s="1"/>
  <c r="E68" i="246" s="1"/>
  <c r="F68" i="246" s="1"/>
  <c r="G68" i="246" s="1"/>
  <c r="H68" i="246" s="1"/>
  <c r="I68" i="246" s="1"/>
  <c r="J68" i="246" s="1"/>
  <c r="K68" i="246" s="1"/>
  <c r="L68" i="246" s="1"/>
  <c r="M68" i="246" s="1"/>
  <c r="N73" i="246"/>
  <c r="E50" i="247" l="1"/>
  <c r="B50" i="247"/>
  <c r="P48" i="247"/>
  <c r="G50" i="247"/>
  <c r="N48" i="247"/>
  <c r="N64" i="247" s="1"/>
  <c r="N65" i="247" s="1"/>
  <c r="I50" i="247"/>
  <c r="H50" i="247"/>
  <c r="B64" i="247"/>
  <c r="B65" i="247" s="1"/>
  <c r="N27" i="247"/>
  <c r="N28" i="247" s="1"/>
  <c r="M64" i="247"/>
  <c r="M65" i="247" s="1"/>
  <c r="M75" i="247" s="1"/>
  <c r="M50" i="247"/>
  <c r="L50" i="247"/>
  <c r="J27" i="246"/>
  <c r="J28" i="246" s="1"/>
  <c r="B27" i="246"/>
  <c r="B28" i="246" s="1"/>
  <c r="F27" i="246"/>
  <c r="F28" i="246" s="1"/>
  <c r="B69" i="246"/>
  <c r="C69" i="246" s="1"/>
  <c r="D69" i="246" s="1"/>
  <c r="E69" i="246" s="1"/>
  <c r="F69" i="246" s="1"/>
  <c r="G69" i="246" s="1"/>
  <c r="H69" i="246" s="1"/>
  <c r="I69" i="246" s="1"/>
  <c r="J69" i="246" s="1"/>
  <c r="K69" i="246" s="1"/>
  <c r="L69" i="246" s="1"/>
  <c r="M69" i="246" s="1"/>
  <c r="E27" i="246"/>
  <c r="E28" i="246" s="1"/>
  <c r="D62" i="246"/>
  <c r="D72" i="246" s="1"/>
  <c r="N26" i="246"/>
  <c r="L27" i="246"/>
  <c r="L28" i="246" s="1"/>
  <c r="D27" i="246"/>
  <c r="D28" i="246" s="1"/>
  <c r="N20" i="246"/>
  <c r="N25" i="246"/>
  <c r="K27" i="246"/>
  <c r="K28" i="246" s="1"/>
  <c r="N23" i="246"/>
  <c r="N27" i="246" s="1"/>
  <c r="N28" i="246" s="1"/>
  <c r="F48" i="246"/>
  <c r="F61" i="246" s="1"/>
  <c r="F62" i="246" s="1"/>
  <c r="F72" i="246" s="1"/>
  <c r="N13" i="246"/>
  <c r="I27" i="246"/>
  <c r="I28" i="246" s="1"/>
  <c r="M48" i="246"/>
  <c r="M61" i="246" s="1"/>
  <c r="E48" i="246"/>
  <c r="E61" i="246" s="1"/>
  <c r="I61" i="246"/>
  <c r="I62" i="246" s="1"/>
  <c r="I72" i="246" s="1"/>
  <c r="N58" i="246"/>
  <c r="H48" i="246"/>
  <c r="G50" i="246"/>
  <c r="G62" i="246"/>
  <c r="G72" i="246" s="1"/>
  <c r="J61" i="246"/>
  <c r="J62" i="246" s="1"/>
  <c r="J72" i="246" s="1"/>
  <c r="H50" i="246"/>
  <c r="H61" i="246"/>
  <c r="H62" i="246" s="1"/>
  <c r="H72" i="246" s="1"/>
  <c r="M62" i="246"/>
  <c r="M72" i="246" s="1"/>
  <c r="M50" i="246"/>
  <c r="L48" i="246"/>
  <c r="L61" i="246" s="1"/>
  <c r="L62" i="246" s="1"/>
  <c r="L72" i="246" s="1"/>
  <c r="L50" i="246"/>
  <c r="N38" i="246"/>
  <c r="N42" i="246" s="1"/>
  <c r="N48" i="246" s="1"/>
  <c r="N61" i="246" s="1"/>
  <c r="N62" i="246" s="1"/>
  <c r="B42" i="246"/>
  <c r="B48" i="246" s="1"/>
  <c r="K50" i="246"/>
  <c r="C61" i="246"/>
  <c r="C62" i="246" s="1"/>
  <c r="C72" i="246" s="1"/>
  <c r="J50" i="246"/>
  <c r="D50" i="246"/>
  <c r="E62" i="246"/>
  <c r="E72" i="246" s="1"/>
  <c r="C27" i="246"/>
  <c r="C28" i="246" s="1"/>
  <c r="N24" i="246"/>
  <c r="B75" i="247" l="1"/>
  <c r="P65" i="247"/>
  <c r="P50" i="247"/>
  <c r="N50" i="247"/>
  <c r="O50" i="247" s="1"/>
  <c r="B66" i="247"/>
  <c r="B67" i="247" s="1"/>
  <c r="B77" i="247" s="1"/>
  <c r="E50" i="246"/>
  <c r="F50" i="246"/>
  <c r="B50" i="246"/>
  <c r="N50" i="246" s="1"/>
  <c r="B61" i="246"/>
  <c r="B62" i="246" s="1"/>
  <c r="B76" i="247" l="1"/>
  <c r="C66" i="247"/>
  <c r="C76" i="247"/>
  <c r="D66" i="247"/>
  <c r="C67" i="247"/>
  <c r="C77" i="247" s="1"/>
  <c r="B63" i="246"/>
  <c r="B72" i="246"/>
  <c r="E66" i="247" l="1"/>
  <c r="D76" i="247"/>
  <c r="D67" i="247"/>
  <c r="D77" i="247" s="1"/>
  <c r="B64" i="246"/>
  <c r="B74" i="246" s="1"/>
  <c r="B73" i="246"/>
  <c r="C63" i="246"/>
  <c r="F66" i="247" l="1"/>
  <c r="E76" i="247"/>
  <c r="E67" i="247"/>
  <c r="E77" i="247" s="1"/>
  <c r="C64" i="246"/>
  <c r="C74" i="246" s="1"/>
  <c r="C73" i="246"/>
  <c r="D63" i="246"/>
  <c r="G66" i="247" l="1"/>
  <c r="F76" i="247"/>
  <c r="F67" i="247"/>
  <c r="F77" i="247" s="1"/>
  <c r="E63" i="246"/>
  <c r="D64" i="246"/>
  <c r="D74" i="246" s="1"/>
  <c r="D73" i="246"/>
  <c r="G76" i="247" l="1"/>
  <c r="G67" i="247"/>
  <c r="G77" i="247" s="1"/>
  <c r="H66" i="247"/>
  <c r="E64" i="246"/>
  <c r="E74" i="246" s="1"/>
  <c r="E73" i="246"/>
  <c r="F63" i="246"/>
  <c r="H76" i="247" l="1"/>
  <c r="H67" i="247"/>
  <c r="H77" i="247" s="1"/>
  <c r="I66" i="247"/>
  <c r="F64" i="246"/>
  <c r="F74" i="246" s="1"/>
  <c r="F73" i="246"/>
  <c r="G63" i="246"/>
  <c r="I76" i="247" l="1"/>
  <c r="I67" i="247"/>
  <c r="I77" i="247" s="1"/>
  <c r="J66" i="247"/>
  <c r="H63" i="246"/>
  <c r="G64" i="246"/>
  <c r="G74" i="246" s="1"/>
  <c r="G73" i="246"/>
  <c r="J76" i="247" l="1"/>
  <c r="J67" i="247"/>
  <c r="J77" i="247" s="1"/>
  <c r="K66" i="247"/>
  <c r="H64" i="246"/>
  <c r="H74" i="246" s="1"/>
  <c r="H73" i="246"/>
  <c r="I63" i="246"/>
  <c r="L66" i="247" l="1"/>
  <c r="K67" i="247"/>
  <c r="K77" i="247" s="1"/>
  <c r="K76" i="247"/>
  <c r="I64" i="246"/>
  <c r="I74" i="246" s="1"/>
  <c r="I73" i="246"/>
  <c r="J63" i="246"/>
  <c r="M66" i="247" l="1"/>
  <c r="L76" i="247"/>
  <c r="L67" i="247"/>
  <c r="L77" i="247" s="1"/>
  <c r="J64" i="246"/>
  <c r="J74" i="246" s="1"/>
  <c r="J73" i="246"/>
  <c r="K63" i="246"/>
  <c r="M76" i="247" l="1"/>
  <c r="M67" i="247"/>
  <c r="M77" i="247" s="1"/>
  <c r="K73" i="246"/>
  <c r="K64" i="246"/>
  <c r="K74" i="246" s="1"/>
  <c r="L63" i="246"/>
  <c r="L64" i="246" l="1"/>
  <c r="L74" i="246" s="1"/>
  <c r="L73" i="246"/>
  <c r="M63" i="246"/>
  <c r="M64" i="246" l="1"/>
  <c r="M74" i="246" s="1"/>
  <c r="M73" i="246"/>
  <c r="N56" i="245" l="1"/>
  <c r="N41" i="245" l="1"/>
  <c r="M37" i="245" l="1"/>
  <c r="N76" i="245" l="1"/>
  <c r="B71" i="245"/>
  <c r="B72" i="245" s="1"/>
  <c r="C72" i="245" s="1"/>
  <c r="D72" i="245" s="1"/>
  <c r="E72" i="245" s="1"/>
  <c r="F72" i="245" s="1"/>
  <c r="G72" i="245" s="1"/>
  <c r="H72" i="245" s="1"/>
  <c r="I72" i="245" s="1"/>
  <c r="J72" i="245" s="1"/>
  <c r="K72" i="245" s="1"/>
  <c r="L72" i="245" s="1"/>
  <c r="M72" i="245" s="1"/>
  <c r="M61" i="245"/>
  <c r="L61" i="245"/>
  <c r="K61" i="245"/>
  <c r="J61" i="245"/>
  <c r="I61" i="245"/>
  <c r="H61" i="245"/>
  <c r="G61" i="245"/>
  <c r="F61" i="245"/>
  <c r="E61" i="245"/>
  <c r="D61" i="245"/>
  <c r="C61" i="245"/>
  <c r="B61" i="245"/>
  <c r="N60" i="245"/>
  <c r="N59" i="245"/>
  <c r="N55" i="245"/>
  <c r="N54" i="245"/>
  <c r="N53" i="245"/>
  <c r="L46" i="245"/>
  <c r="K46" i="245"/>
  <c r="J46" i="245"/>
  <c r="I46" i="245"/>
  <c r="H46" i="245"/>
  <c r="G46" i="245"/>
  <c r="F46" i="245"/>
  <c r="E46" i="245"/>
  <c r="D46" i="245"/>
  <c r="C46" i="245"/>
  <c r="B46" i="245"/>
  <c r="N45" i="245"/>
  <c r="N44" i="245"/>
  <c r="N40" i="245"/>
  <c r="N39" i="245"/>
  <c r="N37" i="245"/>
  <c r="M34" i="245"/>
  <c r="M38" i="245" s="1"/>
  <c r="M42" i="245" s="1"/>
  <c r="L34" i="245"/>
  <c r="L38" i="245" s="1"/>
  <c r="L42" i="245" s="1"/>
  <c r="K34" i="245"/>
  <c r="K38" i="245" s="1"/>
  <c r="K42" i="245" s="1"/>
  <c r="J34" i="245"/>
  <c r="J38" i="245" s="1"/>
  <c r="J42" i="245" s="1"/>
  <c r="I34" i="245"/>
  <c r="I38" i="245" s="1"/>
  <c r="I42" i="245" s="1"/>
  <c r="H34" i="245"/>
  <c r="H38" i="245" s="1"/>
  <c r="H42" i="245" s="1"/>
  <c r="G34" i="245"/>
  <c r="G38" i="245" s="1"/>
  <c r="G42" i="245" s="1"/>
  <c r="F34" i="245"/>
  <c r="F38" i="245" s="1"/>
  <c r="F42" i="245" s="1"/>
  <c r="E34" i="245"/>
  <c r="E38" i="245" s="1"/>
  <c r="E42" i="245" s="1"/>
  <c r="D34" i="245"/>
  <c r="D38" i="245" s="1"/>
  <c r="D42" i="245" s="1"/>
  <c r="C34" i="245"/>
  <c r="C38" i="245" s="1"/>
  <c r="C42" i="245" s="1"/>
  <c r="B34" i="245"/>
  <c r="B38" i="245" s="1"/>
  <c r="N33" i="245"/>
  <c r="N32" i="245"/>
  <c r="N31" i="245"/>
  <c r="N30" i="245"/>
  <c r="M26" i="245"/>
  <c r="L26" i="245"/>
  <c r="K26" i="245"/>
  <c r="J26" i="245"/>
  <c r="I26" i="245"/>
  <c r="H26" i="245"/>
  <c r="G26" i="245"/>
  <c r="F26" i="245"/>
  <c r="E26" i="245"/>
  <c r="D26" i="245"/>
  <c r="C26" i="245"/>
  <c r="B26" i="245"/>
  <c r="M25" i="245"/>
  <c r="L25" i="245"/>
  <c r="K25" i="245"/>
  <c r="J25" i="245"/>
  <c r="I25" i="245"/>
  <c r="H25" i="245"/>
  <c r="G25" i="245"/>
  <c r="F25" i="245"/>
  <c r="E25" i="245"/>
  <c r="D25" i="245"/>
  <c r="C25" i="245"/>
  <c r="B25" i="245"/>
  <c r="M24" i="245"/>
  <c r="L24" i="245"/>
  <c r="K24" i="245"/>
  <c r="J24" i="245"/>
  <c r="I24" i="245"/>
  <c r="H24" i="245"/>
  <c r="G24" i="245"/>
  <c r="F24" i="245"/>
  <c r="E24" i="245"/>
  <c r="D24" i="245"/>
  <c r="C24" i="245"/>
  <c r="B24" i="245"/>
  <c r="M23" i="245"/>
  <c r="L23" i="245"/>
  <c r="K23" i="245"/>
  <c r="J23" i="245"/>
  <c r="I23" i="245"/>
  <c r="H23" i="245"/>
  <c r="G23" i="245"/>
  <c r="F23" i="245"/>
  <c r="E23" i="245"/>
  <c r="D23" i="245"/>
  <c r="C23" i="245"/>
  <c r="C27" i="245" s="1"/>
  <c r="B23" i="245"/>
  <c r="M20" i="245"/>
  <c r="L20" i="245"/>
  <c r="K20" i="245"/>
  <c r="J20" i="245"/>
  <c r="I20" i="245"/>
  <c r="H20" i="245"/>
  <c r="G20" i="245"/>
  <c r="F20" i="245"/>
  <c r="E20" i="245"/>
  <c r="D20" i="245"/>
  <c r="C20" i="245"/>
  <c r="B20" i="245"/>
  <c r="N19" i="245"/>
  <c r="N17" i="245"/>
  <c r="N16" i="245"/>
  <c r="N11" i="245"/>
  <c r="M9" i="245"/>
  <c r="M13" i="245" s="1"/>
  <c r="L9" i="245"/>
  <c r="L13" i="245" s="1"/>
  <c r="K9" i="245"/>
  <c r="K13" i="245" s="1"/>
  <c r="J9" i="245"/>
  <c r="J13" i="245" s="1"/>
  <c r="I9" i="245"/>
  <c r="I13" i="245" s="1"/>
  <c r="H9" i="245"/>
  <c r="H13" i="245" s="1"/>
  <c r="G9" i="245"/>
  <c r="G13" i="245" s="1"/>
  <c r="F9" i="245"/>
  <c r="F13" i="245" s="1"/>
  <c r="E9" i="245"/>
  <c r="E13" i="245" s="1"/>
  <c r="D9" i="245"/>
  <c r="C9" i="245"/>
  <c r="B9" i="245"/>
  <c r="B13" i="245" s="1"/>
  <c r="N8" i="245"/>
  <c r="N7" i="245"/>
  <c r="N6" i="245"/>
  <c r="N5" i="245"/>
  <c r="H27" i="245" l="1"/>
  <c r="B27" i="245"/>
  <c r="B28" i="245" s="1"/>
  <c r="J27" i="245"/>
  <c r="G27" i="245"/>
  <c r="G28" i="245" s="1"/>
  <c r="E27" i="245"/>
  <c r="E28" i="245" s="1"/>
  <c r="K27" i="245"/>
  <c r="K28" i="245" s="1"/>
  <c r="I27" i="245"/>
  <c r="I28" i="245" s="1"/>
  <c r="M48" i="245"/>
  <c r="M64" i="245" s="1"/>
  <c r="M65" i="245" s="1"/>
  <c r="M75" i="245" s="1"/>
  <c r="H28" i="245"/>
  <c r="F48" i="245"/>
  <c r="F64" i="245" s="1"/>
  <c r="F65" i="245" s="1"/>
  <c r="F75" i="245" s="1"/>
  <c r="M27" i="245"/>
  <c r="M28" i="245" s="1"/>
  <c r="N20" i="245"/>
  <c r="N25" i="245"/>
  <c r="N26" i="245"/>
  <c r="D27" i="245"/>
  <c r="D28" i="245" s="1"/>
  <c r="C71" i="245"/>
  <c r="D71" i="245" s="1"/>
  <c r="E71" i="245" s="1"/>
  <c r="F71" i="245" s="1"/>
  <c r="G71" i="245" s="1"/>
  <c r="H71" i="245" s="1"/>
  <c r="I71" i="245" s="1"/>
  <c r="L27" i="245"/>
  <c r="L28" i="245" s="1"/>
  <c r="N46" i="245"/>
  <c r="N24" i="245"/>
  <c r="N9" i="245"/>
  <c r="N13" i="245" s="1"/>
  <c r="C28" i="245"/>
  <c r="N34" i="245"/>
  <c r="F27" i="245"/>
  <c r="F28" i="245" s="1"/>
  <c r="C13" i="245"/>
  <c r="G48" i="245"/>
  <c r="G64" i="245" s="1"/>
  <c r="G65" i="245" s="1"/>
  <c r="G75" i="245" s="1"/>
  <c r="H48" i="245"/>
  <c r="H50" i="245" s="1"/>
  <c r="I48" i="245"/>
  <c r="I64" i="245" s="1"/>
  <c r="I65" i="245" s="1"/>
  <c r="I75" i="245" s="1"/>
  <c r="N61" i="245"/>
  <c r="J48" i="245"/>
  <c r="J64" i="245" s="1"/>
  <c r="J65" i="245" s="1"/>
  <c r="J75" i="245" s="1"/>
  <c r="J28" i="245"/>
  <c r="D48" i="245"/>
  <c r="D64" i="245" s="1"/>
  <c r="E48" i="245"/>
  <c r="E64" i="245" s="1"/>
  <c r="E65" i="245" s="1"/>
  <c r="E75" i="245" s="1"/>
  <c r="B42" i="245"/>
  <c r="B48" i="245" s="1"/>
  <c r="B50" i="245" s="1"/>
  <c r="N38" i="245"/>
  <c r="N42" i="245" s="1"/>
  <c r="K48" i="245"/>
  <c r="K50" i="245" s="1"/>
  <c r="L48" i="245"/>
  <c r="L50" i="245" s="1"/>
  <c r="D13" i="245"/>
  <c r="C48" i="245"/>
  <c r="C64" i="245" s="1"/>
  <c r="N23" i="245"/>
  <c r="N73" i="244"/>
  <c r="B68" i="244"/>
  <c r="B69" i="244" s="1"/>
  <c r="C69" i="244" s="1"/>
  <c r="D69" i="244" s="1"/>
  <c r="E69" i="244" s="1"/>
  <c r="F69" i="244" s="1"/>
  <c r="G69" i="244" s="1"/>
  <c r="H69" i="244" s="1"/>
  <c r="I69" i="244" s="1"/>
  <c r="J69" i="244" s="1"/>
  <c r="K69" i="244" s="1"/>
  <c r="L69" i="244" s="1"/>
  <c r="M69" i="244" s="1"/>
  <c r="M58" i="244"/>
  <c r="L58" i="244"/>
  <c r="K58" i="244"/>
  <c r="J58" i="244"/>
  <c r="I58" i="244"/>
  <c r="H58" i="244"/>
  <c r="G58" i="244"/>
  <c r="F58" i="244"/>
  <c r="E58" i="244"/>
  <c r="D58" i="244"/>
  <c r="C58" i="244"/>
  <c r="B58" i="244"/>
  <c r="N57" i="244"/>
  <c r="N56" i="244"/>
  <c r="N55" i="244"/>
  <c r="N54" i="244"/>
  <c r="N53" i="244"/>
  <c r="M46" i="244"/>
  <c r="L46" i="244"/>
  <c r="K46" i="244"/>
  <c r="J46" i="244"/>
  <c r="I46" i="244"/>
  <c r="H46" i="244"/>
  <c r="G46" i="244"/>
  <c r="F46" i="244"/>
  <c r="E46" i="244"/>
  <c r="D46" i="244"/>
  <c r="C46" i="244"/>
  <c r="B46" i="244"/>
  <c r="N45" i="244"/>
  <c r="N44" i="244"/>
  <c r="N41" i="244"/>
  <c r="N40" i="244"/>
  <c r="N39" i="244"/>
  <c r="N37" i="244"/>
  <c r="M34" i="244"/>
  <c r="M38" i="244" s="1"/>
  <c r="M42" i="244" s="1"/>
  <c r="L34" i="244"/>
  <c r="L38" i="244" s="1"/>
  <c r="L42" i="244" s="1"/>
  <c r="K34" i="244"/>
  <c r="K38" i="244" s="1"/>
  <c r="K42" i="244" s="1"/>
  <c r="J34" i="244"/>
  <c r="J38" i="244" s="1"/>
  <c r="J42" i="244" s="1"/>
  <c r="I34" i="244"/>
  <c r="I38" i="244" s="1"/>
  <c r="I42" i="244" s="1"/>
  <c r="H34" i="244"/>
  <c r="H38" i="244" s="1"/>
  <c r="H42" i="244" s="1"/>
  <c r="G34" i="244"/>
  <c r="G38" i="244" s="1"/>
  <c r="G42" i="244" s="1"/>
  <c r="F34" i="244"/>
  <c r="F38" i="244" s="1"/>
  <c r="F42" i="244" s="1"/>
  <c r="E34" i="244"/>
  <c r="E38" i="244" s="1"/>
  <c r="E42" i="244" s="1"/>
  <c r="D34" i="244"/>
  <c r="D38" i="244" s="1"/>
  <c r="D42" i="244" s="1"/>
  <c r="C34" i="244"/>
  <c r="C38" i="244" s="1"/>
  <c r="C42" i="244" s="1"/>
  <c r="B34" i="244"/>
  <c r="B38" i="244" s="1"/>
  <c r="B42" i="244" s="1"/>
  <c r="N33" i="244"/>
  <c r="N32" i="244"/>
  <c r="N31" i="244"/>
  <c r="N30" i="244"/>
  <c r="M26" i="244"/>
  <c r="L26" i="244"/>
  <c r="K26" i="244"/>
  <c r="J26" i="244"/>
  <c r="I26" i="244"/>
  <c r="H26" i="244"/>
  <c r="G26" i="244"/>
  <c r="F26" i="244"/>
  <c r="E26" i="244"/>
  <c r="D26" i="244"/>
  <c r="C26" i="244"/>
  <c r="B26" i="244"/>
  <c r="M25" i="244"/>
  <c r="L25" i="244"/>
  <c r="K25" i="244"/>
  <c r="J25" i="244"/>
  <c r="I25" i="244"/>
  <c r="H25" i="244"/>
  <c r="G25" i="244"/>
  <c r="F25" i="244"/>
  <c r="E25" i="244"/>
  <c r="D25" i="244"/>
  <c r="C25" i="244"/>
  <c r="B25" i="244"/>
  <c r="M24" i="244"/>
  <c r="L24" i="244"/>
  <c r="K24" i="244"/>
  <c r="J24" i="244"/>
  <c r="I24" i="244"/>
  <c r="H24" i="244"/>
  <c r="G24" i="244"/>
  <c r="F24" i="244"/>
  <c r="E24" i="244"/>
  <c r="D24" i="244"/>
  <c r="C24" i="244"/>
  <c r="B24" i="244"/>
  <c r="M23" i="244"/>
  <c r="M27" i="244" s="1"/>
  <c r="L23" i="244"/>
  <c r="K23" i="244"/>
  <c r="J23" i="244"/>
  <c r="J27" i="244" s="1"/>
  <c r="I23" i="244"/>
  <c r="H23" i="244"/>
  <c r="H27" i="244" s="1"/>
  <c r="G23" i="244"/>
  <c r="F23" i="244"/>
  <c r="E23" i="244"/>
  <c r="D23" i="244"/>
  <c r="C23" i="244"/>
  <c r="B23" i="244"/>
  <c r="B27" i="244" s="1"/>
  <c r="M20" i="244"/>
  <c r="L20" i="244"/>
  <c r="K20" i="244"/>
  <c r="J20" i="244"/>
  <c r="I20" i="244"/>
  <c r="H20" i="244"/>
  <c r="G20" i="244"/>
  <c r="F20" i="244"/>
  <c r="E20" i="244"/>
  <c r="D20" i="244"/>
  <c r="C20" i="244"/>
  <c r="B20" i="244"/>
  <c r="N19" i="244"/>
  <c r="N17" i="244"/>
  <c r="N16" i="244"/>
  <c r="N11" i="244"/>
  <c r="M9" i="244"/>
  <c r="M13" i="244" s="1"/>
  <c r="L9" i="244"/>
  <c r="L13" i="244" s="1"/>
  <c r="K9" i="244"/>
  <c r="K13" i="244" s="1"/>
  <c r="J9" i="244"/>
  <c r="J13" i="244" s="1"/>
  <c r="I9" i="244"/>
  <c r="I13" i="244" s="1"/>
  <c r="H9" i="244"/>
  <c r="H13" i="244" s="1"/>
  <c r="G9" i="244"/>
  <c r="G13" i="244" s="1"/>
  <c r="F9" i="244"/>
  <c r="F13" i="244" s="1"/>
  <c r="E9" i="244"/>
  <c r="E13" i="244" s="1"/>
  <c r="D9" i="244"/>
  <c r="D13" i="244" s="1"/>
  <c r="C9" i="244"/>
  <c r="C13" i="244" s="1"/>
  <c r="B9" i="244"/>
  <c r="B13" i="244" s="1"/>
  <c r="N8" i="244"/>
  <c r="N7" i="244"/>
  <c r="N6" i="244"/>
  <c r="N5" i="244"/>
  <c r="N4" i="244"/>
  <c r="C27" i="244" l="1"/>
  <c r="J71" i="245"/>
  <c r="K71" i="245" s="1"/>
  <c r="L71" i="245" s="1"/>
  <c r="M71" i="245" s="1"/>
  <c r="C65" i="245"/>
  <c r="C75" i="245" s="1"/>
  <c r="M50" i="245"/>
  <c r="G50" i="245"/>
  <c r="I50" i="245"/>
  <c r="F50" i="245"/>
  <c r="C50" i="245"/>
  <c r="H64" i="245"/>
  <c r="H65" i="245" s="1"/>
  <c r="H75" i="245" s="1"/>
  <c r="J50" i="245"/>
  <c r="N27" i="245"/>
  <c r="N28" i="245" s="1"/>
  <c r="N48" i="245"/>
  <c r="N64" i="245" s="1"/>
  <c r="N65" i="245" s="1"/>
  <c r="K64" i="245"/>
  <c r="K65" i="245" s="1"/>
  <c r="K75" i="245" s="1"/>
  <c r="B64" i="245"/>
  <c r="B65" i="245" s="1"/>
  <c r="B75" i="245" s="1"/>
  <c r="L64" i="245"/>
  <c r="L65" i="245" s="1"/>
  <c r="L75" i="245" s="1"/>
  <c r="E50" i="245"/>
  <c r="D50" i="245"/>
  <c r="D65" i="245"/>
  <c r="D75" i="245" s="1"/>
  <c r="D27" i="244"/>
  <c r="G48" i="244"/>
  <c r="G61" i="244" s="1"/>
  <c r="G62" i="244" s="1"/>
  <c r="G72" i="244" s="1"/>
  <c r="F27" i="244"/>
  <c r="F28" i="244" s="1"/>
  <c r="L27" i="244"/>
  <c r="L28" i="244" s="1"/>
  <c r="E48" i="244"/>
  <c r="E61" i="244" s="1"/>
  <c r="E62" i="244" s="1"/>
  <c r="E72" i="244" s="1"/>
  <c r="L48" i="244"/>
  <c r="L50" i="244" s="1"/>
  <c r="M28" i="244"/>
  <c r="H28" i="244"/>
  <c r="M48" i="244"/>
  <c r="M61" i="244" s="1"/>
  <c r="M62" i="244" s="1"/>
  <c r="M72" i="244" s="1"/>
  <c r="D48" i="244"/>
  <c r="D61" i="244" s="1"/>
  <c r="D62" i="244" s="1"/>
  <c r="D72" i="244" s="1"/>
  <c r="N9" i="244"/>
  <c r="N13" i="244" s="1"/>
  <c r="N20" i="244"/>
  <c r="N24" i="244"/>
  <c r="D28" i="244"/>
  <c r="E27" i="244"/>
  <c r="E28" i="244" s="1"/>
  <c r="N46" i="244"/>
  <c r="G27" i="244"/>
  <c r="G28" i="244" s="1"/>
  <c r="H48" i="244"/>
  <c r="H50" i="244" s="1"/>
  <c r="I48" i="244"/>
  <c r="I61" i="244" s="1"/>
  <c r="I62" i="244" s="1"/>
  <c r="I72" i="244" s="1"/>
  <c r="I27" i="244"/>
  <c r="I28" i="244" s="1"/>
  <c r="J48" i="244"/>
  <c r="J61" i="244" s="1"/>
  <c r="J62" i="244" s="1"/>
  <c r="J72" i="244" s="1"/>
  <c r="N58" i="244"/>
  <c r="K48" i="244"/>
  <c r="K50" i="244" s="1"/>
  <c r="K27" i="244"/>
  <c r="K28" i="244" s="1"/>
  <c r="F48" i="244"/>
  <c r="F61" i="244" s="1"/>
  <c r="F62" i="244" s="1"/>
  <c r="F72" i="244" s="1"/>
  <c r="B28" i="244"/>
  <c r="N26" i="244"/>
  <c r="B48" i="244"/>
  <c r="B50" i="244" s="1"/>
  <c r="N25" i="244"/>
  <c r="J28" i="244"/>
  <c r="C68" i="244"/>
  <c r="D68" i="244" s="1"/>
  <c r="E68" i="244" s="1"/>
  <c r="F68" i="244" s="1"/>
  <c r="G68" i="244" s="1"/>
  <c r="H68" i="244" s="1"/>
  <c r="I68" i="244" s="1"/>
  <c r="J68" i="244" s="1"/>
  <c r="K68" i="244" s="1"/>
  <c r="L68" i="244" s="1"/>
  <c r="M68" i="244" s="1"/>
  <c r="C48" i="244"/>
  <c r="C61" i="244" s="1"/>
  <c r="C62" i="244" s="1"/>
  <c r="C72" i="244" s="1"/>
  <c r="C28" i="244"/>
  <c r="N34" i="244"/>
  <c r="N23" i="244"/>
  <c r="N38" i="244"/>
  <c r="N42" i="244" s="1"/>
  <c r="N73" i="243"/>
  <c r="B68" i="243"/>
  <c r="B69" i="243" s="1"/>
  <c r="C69" i="243" s="1"/>
  <c r="D69" i="243" s="1"/>
  <c r="E69" i="243" s="1"/>
  <c r="F69" i="243" s="1"/>
  <c r="G69" i="243" s="1"/>
  <c r="H69" i="243" s="1"/>
  <c r="I69" i="243" s="1"/>
  <c r="J69" i="243" s="1"/>
  <c r="K69" i="243" s="1"/>
  <c r="L69" i="243" s="1"/>
  <c r="M69" i="243" s="1"/>
  <c r="M58" i="243"/>
  <c r="L58" i="243"/>
  <c r="K58" i="243"/>
  <c r="J58" i="243"/>
  <c r="I58" i="243"/>
  <c r="H58" i="243"/>
  <c r="G58" i="243"/>
  <c r="F58" i="243"/>
  <c r="E58" i="243"/>
  <c r="D58" i="243"/>
  <c r="C58" i="243"/>
  <c r="B58" i="243"/>
  <c r="N57" i="243"/>
  <c r="N56" i="243"/>
  <c r="N55" i="243"/>
  <c r="N54" i="243"/>
  <c r="N53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N45" i="243"/>
  <c r="N44" i="243"/>
  <c r="N46" i="243" s="1"/>
  <c r="N41" i="243"/>
  <c r="N40" i="243"/>
  <c r="N39" i="243"/>
  <c r="N37" i="243"/>
  <c r="M34" i="243"/>
  <c r="M38" i="243" s="1"/>
  <c r="M42" i="243" s="1"/>
  <c r="L34" i="243"/>
  <c r="L38" i="243" s="1"/>
  <c r="L42" i="243" s="1"/>
  <c r="K34" i="243"/>
  <c r="K38" i="243" s="1"/>
  <c r="K42" i="243" s="1"/>
  <c r="J34" i="243"/>
  <c r="J38" i="243" s="1"/>
  <c r="J42" i="243" s="1"/>
  <c r="I34" i="243"/>
  <c r="I38" i="243" s="1"/>
  <c r="I42" i="243" s="1"/>
  <c r="H34" i="243"/>
  <c r="H38" i="243" s="1"/>
  <c r="H42" i="243" s="1"/>
  <c r="G34" i="243"/>
  <c r="G38" i="243" s="1"/>
  <c r="G42" i="243" s="1"/>
  <c r="F34" i="243"/>
  <c r="F38" i="243" s="1"/>
  <c r="F42" i="243" s="1"/>
  <c r="E34" i="243"/>
  <c r="E38" i="243" s="1"/>
  <c r="E42" i="243" s="1"/>
  <c r="D34" i="243"/>
  <c r="D38" i="243" s="1"/>
  <c r="D42" i="243" s="1"/>
  <c r="C34" i="243"/>
  <c r="C38" i="243" s="1"/>
  <c r="C42" i="243" s="1"/>
  <c r="B34" i="243"/>
  <c r="B38" i="243" s="1"/>
  <c r="N33" i="243"/>
  <c r="N32" i="243"/>
  <c r="N31" i="243"/>
  <c r="N30" i="243"/>
  <c r="M26" i="243"/>
  <c r="L26" i="243"/>
  <c r="K26" i="243"/>
  <c r="J26" i="243"/>
  <c r="I26" i="243"/>
  <c r="H26" i="243"/>
  <c r="G26" i="243"/>
  <c r="F26" i="243"/>
  <c r="E26" i="243"/>
  <c r="D26" i="243"/>
  <c r="C26" i="243"/>
  <c r="B26" i="243"/>
  <c r="M25" i="243"/>
  <c r="L25" i="243"/>
  <c r="K25" i="243"/>
  <c r="J25" i="243"/>
  <c r="I25" i="243"/>
  <c r="H25" i="243"/>
  <c r="G25" i="243"/>
  <c r="F25" i="243"/>
  <c r="E25" i="243"/>
  <c r="D25" i="243"/>
  <c r="C25" i="243"/>
  <c r="B25" i="243"/>
  <c r="M24" i="243"/>
  <c r="L24" i="243"/>
  <c r="K24" i="243"/>
  <c r="J24" i="243"/>
  <c r="I24" i="243"/>
  <c r="H24" i="243"/>
  <c r="G24" i="243"/>
  <c r="F24" i="243"/>
  <c r="E24" i="243"/>
  <c r="D24" i="243"/>
  <c r="C24" i="243"/>
  <c r="B24" i="243"/>
  <c r="M23" i="243"/>
  <c r="M27" i="243" s="1"/>
  <c r="L23" i="243"/>
  <c r="L27" i="243" s="1"/>
  <c r="K23" i="243"/>
  <c r="K27" i="243" s="1"/>
  <c r="J23" i="243"/>
  <c r="J27" i="243" s="1"/>
  <c r="I23" i="243"/>
  <c r="H23" i="243"/>
  <c r="G23" i="243"/>
  <c r="G27" i="243" s="1"/>
  <c r="F23" i="243"/>
  <c r="E23" i="243"/>
  <c r="D23" i="243"/>
  <c r="D27" i="243" s="1"/>
  <c r="C23" i="243"/>
  <c r="C27" i="243" s="1"/>
  <c r="B23" i="243"/>
  <c r="B27" i="243" s="1"/>
  <c r="M20" i="243"/>
  <c r="L20" i="243"/>
  <c r="K20" i="243"/>
  <c r="J20" i="243"/>
  <c r="I20" i="243"/>
  <c r="H20" i="243"/>
  <c r="H48" i="243" s="1"/>
  <c r="G20" i="243"/>
  <c r="F20" i="243"/>
  <c r="E20" i="243"/>
  <c r="D20" i="243"/>
  <c r="C20" i="243"/>
  <c r="B20" i="243"/>
  <c r="N19" i="243"/>
  <c r="N17" i="243"/>
  <c r="N16" i="243"/>
  <c r="N11" i="243"/>
  <c r="M9" i="243"/>
  <c r="M13" i="243" s="1"/>
  <c r="L9" i="243"/>
  <c r="L13" i="243" s="1"/>
  <c r="K9" i="243"/>
  <c r="K13" i="243" s="1"/>
  <c r="J9" i="243"/>
  <c r="J13" i="243" s="1"/>
  <c r="I9" i="243"/>
  <c r="I13" i="243" s="1"/>
  <c r="H9" i="243"/>
  <c r="H13" i="243" s="1"/>
  <c r="G9" i="243"/>
  <c r="G13" i="243" s="1"/>
  <c r="F9" i="243"/>
  <c r="F13" i="243" s="1"/>
  <c r="E9" i="243"/>
  <c r="E13" i="243" s="1"/>
  <c r="D9" i="243"/>
  <c r="D13" i="243" s="1"/>
  <c r="C9" i="243"/>
  <c r="C13" i="243" s="1"/>
  <c r="B9" i="243"/>
  <c r="B13" i="243" s="1"/>
  <c r="N8" i="243"/>
  <c r="N7" i="243"/>
  <c r="N6" i="243"/>
  <c r="N5" i="243"/>
  <c r="N4" i="243"/>
  <c r="I27" i="243" l="1"/>
  <c r="N34" i="243"/>
  <c r="N50" i="245"/>
  <c r="O50" i="245" s="1"/>
  <c r="B66" i="245"/>
  <c r="C66" i="245" s="1"/>
  <c r="L61" i="244"/>
  <c r="L62" i="244" s="1"/>
  <c r="L72" i="244" s="1"/>
  <c r="G50" i="244"/>
  <c r="M50" i="244"/>
  <c r="D50" i="244"/>
  <c r="B61" i="244"/>
  <c r="B62" i="244" s="1"/>
  <c r="B72" i="244" s="1"/>
  <c r="E50" i="244"/>
  <c r="K61" i="244"/>
  <c r="K62" i="244" s="1"/>
  <c r="K72" i="244" s="1"/>
  <c r="F50" i="244"/>
  <c r="J50" i="244"/>
  <c r="C50" i="244"/>
  <c r="H61" i="244"/>
  <c r="H62" i="244" s="1"/>
  <c r="H72" i="244" s="1"/>
  <c r="N48" i="244"/>
  <c r="N61" i="244" s="1"/>
  <c r="N62" i="244" s="1"/>
  <c r="I50" i="244"/>
  <c r="N27" i="244"/>
  <c r="N28" i="244" s="1"/>
  <c r="L48" i="243"/>
  <c r="L28" i="243"/>
  <c r="H27" i="243"/>
  <c r="D48" i="243"/>
  <c r="D50" i="243" s="1"/>
  <c r="D28" i="243"/>
  <c r="C48" i="243"/>
  <c r="C50" i="243" s="1"/>
  <c r="E48" i="243"/>
  <c r="E61" i="243" s="1"/>
  <c r="B28" i="243"/>
  <c r="C28" i="243"/>
  <c r="J48" i="243"/>
  <c r="J50" i="243" s="1"/>
  <c r="N9" i="243"/>
  <c r="N13" i="243" s="1"/>
  <c r="N24" i="243"/>
  <c r="N25" i="243"/>
  <c r="N26" i="243"/>
  <c r="N23" i="243"/>
  <c r="E27" i="243"/>
  <c r="E28" i="243" s="1"/>
  <c r="N58" i="243"/>
  <c r="F48" i="243"/>
  <c r="F61" i="243" s="1"/>
  <c r="F62" i="243" s="1"/>
  <c r="F72" i="243" s="1"/>
  <c r="F27" i="243"/>
  <c r="F28" i="243" s="1"/>
  <c r="G48" i="243"/>
  <c r="G61" i="243" s="1"/>
  <c r="G62" i="243" s="1"/>
  <c r="G72" i="243" s="1"/>
  <c r="G28" i="243"/>
  <c r="H28" i="243"/>
  <c r="I48" i="243"/>
  <c r="I50" i="243" s="1"/>
  <c r="I28" i="243"/>
  <c r="J28" i="243"/>
  <c r="N20" i="243"/>
  <c r="K48" i="243"/>
  <c r="K61" i="243" s="1"/>
  <c r="K62" i="243" s="1"/>
  <c r="K72" i="243" s="1"/>
  <c r="K28" i="243"/>
  <c r="C68" i="243"/>
  <c r="D68" i="243" s="1"/>
  <c r="E68" i="243" s="1"/>
  <c r="F68" i="243" s="1"/>
  <c r="G68" i="243" s="1"/>
  <c r="H68" i="243" s="1"/>
  <c r="I68" i="243" s="1"/>
  <c r="J68" i="243" s="1"/>
  <c r="K68" i="243" s="1"/>
  <c r="L68" i="243" s="1"/>
  <c r="M68" i="243" s="1"/>
  <c r="M48" i="243"/>
  <c r="M50" i="243" s="1"/>
  <c r="M28" i="243"/>
  <c r="H61" i="243"/>
  <c r="H62" i="243" s="1"/>
  <c r="H72" i="243" s="1"/>
  <c r="B42" i="243"/>
  <c r="B48" i="243" s="1"/>
  <c r="B61" i="243" s="1"/>
  <c r="B62" i="243" s="1"/>
  <c r="N38" i="243"/>
  <c r="N42" i="243" s="1"/>
  <c r="L50" i="243"/>
  <c r="L61" i="243"/>
  <c r="L62" i="243" s="1"/>
  <c r="L72" i="243" s="1"/>
  <c r="E50" i="243"/>
  <c r="E62" i="243"/>
  <c r="E72" i="243" s="1"/>
  <c r="C61" i="243"/>
  <c r="C62" i="243" s="1"/>
  <c r="C72" i="243" s="1"/>
  <c r="G50" i="243"/>
  <c r="D61" i="243"/>
  <c r="D62" i="243" s="1"/>
  <c r="D72" i="243" s="1"/>
  <c r="H50" i="243"/>
  <c r="N73" i="242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E27" i="242" l="1"/>
  <c r="K50" i="243"/>
  <c r="B76" i="245"/>
  <c r="B67" i="245"/>
  <c r="B77" i="245" s="1"/>
  <c r="C76" i="245"/>
  <c r="D66" i="245"/>
  <c r="C67" i="245"/>
  <c r="C77" i="245" s="1"/>
  <c r="B63" i="244"/>
  <c r="C63" i="244" s="1"/>
  <c r="N50" i="244"/>
  <c r="M61" i="243"/>
  <c r="M62" i="243" s="1"/>
  <c r="M72" i="243" s="1"/>
  <c r="I61" i="243"/>
  <c r="I62" i="243" s="1"/>
  <c r="I72" i="243" s="1"/>
  <c r="F50" i="243"/>
  <c r="N27" i="243"/>
  <c r="N28" i="243" s="1"/>
  <c r="N48" i="243"/>
  <c r="N61" i="243" s="1"/>
  <c r="N62" i="243" s="1"/>
  <c r="J61" i="243"/>
  <c r="J62" i="243" s="1"/>
  <c r="J72" i="243" s="1"/>
  <c r="B72" i="243"/>
  <c r="B63" i="243"/>
  <c r="B50" i="243"/>
  <c r="J27" i="242"/>
  <c r="J28" i="242" s="1"/>
  <c r="C48" i="242"/>
  <c r="C61" i="242" s="1"/>
  <c r="C62" i="242" s="1"/>
  <c r="C72" i="242" s="1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D48" i="242"/>
  <c r="D61" i="242" s="1"/>
  <c r="D62" i="242" s="1"/>
  <c r="D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J62" i="242"/>
  <c r="J72" i="242" s="1"/>
  <c r="K48" i="242"/>
  <c r="K61" i="242" s="1"/>
  <c r="K62" i="242" s="1"/>
  <c r="K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H61" i="242" l="1"/>
  <c r="H62" i="242" s="1"/>
  <c r="H72" i="242" s="1"/>
  <c r="J50" i="242"/>
  <c r="N50" i="243"/>
  <c r="D76" i="245"/>
  <c r="E66" i="245"/>
  <c r="D67" i="245"/>
  <c r="D77" i="245" s="1"/>
  <c r="B73" i="244"/>
  <c r="B64" i="244"/>
  <c r="B74" i="244" s="1"/>
  <c r="D63" i="244"/>
  <c r="C73" i="244"/>
  <c r="C64" i="244"/>
  <c r="C74" i="244" s="1"/>
  <c r="B73" i="243"/>
  <c r="B64" i="243"/>
  <c r="B74" i="243" s="1"/>
  <c r="C63" i="243"/>
  <c r="N27" i="242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D27" i="241" l="1"/>
  <c r="N46" i="241"/>
  <c r="F66" i="245"/>
  <c r="E76" i="245"/>
  <c r="E67" i="245"/>
  <c r="E77" i="245" s="1"/>
  <c r="E63" i="244"/>
  <c r="D73" i="244"/>
  <c r="D64" i="244"/>
  <c r="D74" i="244" s="1"/>
  <c r="D63" i="243"/>
  <c r="C73" i="243"/>
  <c r="C64" i="243"/>
  <c r="C74" i="243" s="1"/>
  <c r="N50" i="242"/>
  <c r="B72" i="242"/>
  <c r="B63" i="242"/>
  <c r="L48" i="241"/>
  <c r="L61" i="241" s="1"/>
  <c r="L62" i="241" s="1"/>
  <c r="L72" i="241" s="1"/>
  <c r="M27" i="241"/>
  <c r="M28" i="241" s="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G66" i="245" l="1"/>
  <c r="F76" i="245"/>
  <c r="F67" i="245"/>
  <c r="F77" i="245" s="1"/>
  <c r="F63" i="244"/>
  <c r="E73" i="244"/>
  <c r="E64" i="244"/>
  <c r="E74" i="244" s="1"/>
  <c r="D64" i="243"/>
  <c r="D74" i="243" s="1"/>
  <c r="D73" i="243"/>
  <c r="E63" i="243"/>
  <c r="B73" i="242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C69" i="240" s="1"/>
  <c r="D69" i="240" s="1"/>
  <c r="E69" i="240" s="1"/>
  <c r="F69" i="240" s="1"/>
  <c r="G69" i="240" s="1"/>
  <c r="H69" i="240" s="1"/>
  <c r="I69" i="240" s="1"/>
  <c r="J69" i="240" s="1"/>
  <c r="K69" i="240" s="1"/>
  <c r="L69" i="240" s="1"/>
  <c r="M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I28" i="240" s="1"/>
  <c r="H23" i="240"/>
  <c r="H27" i="240" s="1"/>
  <c r="G23" i="240"/>
  <c r="F23" i="240"/>
  <c r="E23" i="240"/>
  <c r="D23" i="240"/>
  <c r="D27" i="240" s="1"/>
  <c r="C23" i="240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C27" i="240" l="1"/>
  <c r="G76" i="245"/>
  <c r="H66" i="245"/>
  <c r="G67" i="245"/>
  <c r="G77" i="245" s="1"/>
  <c r="G63" i="244"/>
  <c r="F73" i="244"/>
  <c r="F64" i="244"/>
  <c r="F74" i="244" s="1"/>
  <c r="F63" i="243"/>
  <c r="E73" i="243"/>
  <c r="E64" i="243"/>
  <c r="E74" i="243" s="1"/>
  <c r="C73" i="242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I66" i="245" l="1"/>
  <c r="H76" i="245"/>
  <c r="H67" i="245"/>
  <c r="H77" i="245" s="1"/>
  <c r="H63" i="244"/>
  <c r="G73" i="244"/>
  <c r="G64" i="244"/>
  <c r="G74" i="244" s="1"/>
  <c r="G63" i="243"/>
  <c r="F73" i="243"/>
  <c r="F64" i="243"/>
  <c r="F74" i="243" s="1"/>
  <c r="D73" i="242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N62" i="240" s="1"/>
  <c r="C50" i="240"/>
  <c r="B50" i="240"/>
  <c r="H50" i="240"/>
  <c r="G50" i="240"/>
  <c r="K61" i="240"/>
  <c r="K62" i="240" s="1"/>
  <c r="K72" i="240" s="1"/>
  <c r="F50" i="240"/>
  <c r="B72" i="240"/>
  <c r="B63" i="240"/>
  <c r="J66" i="245" l="1"/>
  <c r="I76" i="245"/>
  <c r="I67" i="245"/>
  <c r="I77" i="245" s="1"/>
  <c r="I63" i="244"/>
  <c r="H73" i="244"/>
  <c r="H64" i="244"/>
  <c r="H74" i="244" s="1"/>
  <c r="H63" i="243"/>
  <c r="G73" i="243"/>
  <c r="G64" i="243"/>
  <c r="G74" i="243" s="1"/>
  <c r="F63" i="242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B68" i="239"/>
  <c r="B69" i="239" s="1"/>
  <c r="M58" i="239"/>
  <c r="L58" i="239"/>
  <c r="K58" i="239"/>
  <c r="J58" i="239"/>
  <c r="I58" i="239"/>
  <c r="H58" i="239"/>
  <c r="G58" i="239"/>
  <c r="F58" i="239"/>
  <c r="E58" i="239"/>
  <c r="D58" i="239"/>
  <c r="C58" i="239"/>
  <c r="B58" i="239"/>
  <c r="N57" i="239"/>
  <c r="N56" i="239"/>
  <c r="N55" i="239"/>
  <c r="N54" i="239"/>
  <c r="N53" i="239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N41" i="239"/>
  <c r="N40" i="239"/>
  <c r="N39" i="239"/>
  <c r="I38" i="239"/>
  <c r="I42" i="239" s="1"/>
  <c r="N37" i="239"/>
  <c r="M34" i="239"/>
  <c r="M38" i="239" s="1"/>
  <c r="M42" i="239" s="1"/>
  <c r="L34" i="239"/>
  <c r="L38" i="239" s="1"/>
  <c r="L42" i="239" s="1"/>
  <c r="K34" i="239"/>
  <c r="K38" i="239" s="1"/>
  <c r="K42" i="239" s="1"/>
  <c r="J34" i="239"/>
  <c r="J38" i="239" s="1"/>
  <c r="J42" i="239" s="1"/>
  <c r="I34" i="239"/>
  <c r="H34" i="239"/>
  <c r="H38" i="239" s="1"/>
  <c r="H42" i="239" s="1"/>
  <c r="G34" i="239"/>
  <c r="G38" i="239" s="1"/>
  <c r="G42" i="239" s="1"/>
  <c r="F34" i="239"/>
  <c r="F38" i="239" s="1"/>
  <c r="F42" i="239" s="1"/>
  <c r="E34" i="239"/>
  <c r="E38" i="239" s="1"/>
  <c r="E42" i="239" s="1"/>
  <c r="D34" i="239"/>
  <c r="D38" i="239" s="1"/>
  <c r="D42" i="239" s="1"/>
  <c r="D48" i="239" s="1"/>
  <c r="D61" i="239" s="1"/>
  <c r="C34" i="239"/>
  <c r="C38" i="239" s="1"/>
  <c r="C42" i="239" s="1"/>
  <c r="B34" i="239"/>
  <c r="B38" i="239" s="1"/>
  <c r="N33" i="239"/>
  <c r="N32" i="239"/>
  <c r="N31" i="239"/>
  <c r="N30" i="239"/>
  <c r="M26" i="239"/>
  <c r="L26" i="239"/>
  <c r="K26" i="239"/>
  <c r="J26" i="239"/>
  <c r="I26" i="239"/>
  <c r="H26" i="239"/>
  <c r="G26" i="239"/>
  <c r="F26" i="239"/>
  <c r="E26" i="239"/>
  <c r="D26" i="239"/>
  <c r="C26" i="239"/>
  <c r="B26" i="239"/>
  <c r="M25" i="239"/>
  <c r="L25" i="239"/>
  <c r="K25" i="239"/>
  <c r="J25" i="239"/>
  <c r="I25" i="239"/>
  <c r="H25" i="239"/>
  <c r="G25" i="239"/>
  <c r="F25" i="239"/>
  <c r="E25" i="239"/>
  <c r="D25" i="239"/>
  <c r="C25" i="239"/>
  <c r="B25" i="239"/>
  <c r="M24" i="239"/>
  <c r="L24" i="239"/>
  <c r="K24" i="239"/>
  <c r="J24" i="239"/>
  <c r="I24" i="239"/>
  <c r="H24" i="239"/>
  <c r="G24" i="239"/>
  <c r="F24" i="239"/>
  <c r="E24" i="239"/>
  <c r="D24" i="239"/>
  <c r="C24" i="239"/>
  <c r="B24" i="239"/>
  <c r="M23" i="239"/>
  <c r="L23" i="239"/>
  <c r="L27" i="239" s="1"/>
  <c r="K23" i="239"/>
  <c r="K27" i="239" s="1"/>
  <c r="J23" i="239"/>
  <c r="J27" i="239" s="1"/>
  <c r="I23" i="239"/>
  <c r="N23" i="239" s="1"/>
  <c r="H23" i="239"/>
  <c r="G23" i="239"/>
  <c r="F23" i="239"/>
  <c r="E23" i="239"/>
  <c r="E27" i="239" s="1"/>
  <c r="E28" i="239" s="1"/>
  <c r="D23" i="239"/>
  <c r="D27" i="239" s="1"/>
  <c r="C23" i="239"/>
  <c r="C27" i="239" s="1"/>
  <c r="B23" i="239"/>
  <c r="B27" i="239" s="1"/>
  <c r="M20" i="239"/>
  <c r="L20" i="239"/>
  <c r="K20" i="239"/>
  <c r="J20" i="239"/>
  <c r="I20" i="239"/>
  <c r="I48" i="239" s="1"/>
  <c r="H20" i="239"/>
  <c r="H48" i="239" s="1"/>
  <c r="G20" i="239"/>
  <c r="F20" i="239"/>
  <c r="E20" i="239"/>
  <c r="D20" i="239"/>
  <c r="C20" i="239"/>
  <c r="B20" i="239"/>
  <c r="N19" i="239"/>
  <c r="N17" i="239"/>
  <c r="N16" i="239"/>
  <c r="N20" i="239" s="1"/>
  <c r="C13" i="239"/>
  <c r="N11" i="239"/>
  <c r="M9" i="239"/>
  <c r="M13" i="239" s="1"/>
  <c r="L9" i="239"/>
  <c r="L13" i="239" s="1"/>
  <c r="K9" i="239"/>
  <c r="K13" i="239" s="1"/>
  <c r="J9" i="239"/>
  <c r="J13" i="239" s="1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B13" i="239" s="1"/>
  <c r="N8" i="239"/>
  <c r="N7" i="239"/>
  <c r="N6" i="239"/>
  <c r="N5" i="239"/>
  <c r="N4" i="239"/>
  <c r="F48" i="239" l="1"/>
  <c r="B28" i="239"/>
  <c r="J28" i="239"/>
  <c r="N25" i="239"/>
  <c r="F27" i="239"/>
  <c r="F28" i="239" s="1"/>
  <c r="E48" i="239"/>
  <c r="E61" i="239" s="1"/>
  <c r="M48" i="239"/>
  <c r="M61" i="239" s="1"/>
  <c r="M62" i="239" s="1"/>
  <c r="M72" i="239" s="1"/>
  <c r="N58" i="239"/>
  <c r="G48" i="239"/>
  <c r="C28" i="239"/>
  <c r="K28" i="239"/>
  <c r="F61" i="239"/>
  <c r="C69" i="239"/>
  <c r="D69" i="239" s="1"/>
  <c r="E69" i="239" s="1"/>
  <c r="F69" i="239" s="1"/>
  <c r="G69" i="239" s="1"/>
  <c r="H69" i="239" s="1"/>
  <c r="I69" i="239" s="1"/>
  <c r="J69" i="239" s="1"/>
  <c r="K69" i="239" s="1"/>
  <c r="L69" i="239" s="1"/>
  <c r="M69" i="239" s="1"/>
  <c r="D28" i="239"/>
  <c r="L28" i="239"/>
  <c r="H27" i="239"/>
  <c r="H28" i="239" s="1"/>
  <c r="N34" i="239"/>
  <c r="G61" i="239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M27" i="239"/>
  <c r="M28" i="239" s="1"/>
  <c r="H61" i="239"/>
  <c r="H62" i="239" s="1"/>
  <c r="H72" i="239" s="1"/>
  <c r="J48" i="239"/>
  <c r="J50" i="239" s="1"/>
  <c r="N24" i="239"/>
  <c r="N27" i="239" s="1"/>
  <c r="N28" i="239" s="1"/>
  <c r="N26" i="239"/>
  <c r="I61" i="239"/>
  <c r="N9" i="239"/>
  <c r="N13" i="239" s="1"/>
  <c r="G27" i="239"/>
  <c r="G28" i="239" s="1"/>
  <c r="C48" i="239"/>
  <c r="C61" i="239" s="1"/>
  <c r="C62" i="239" s="1"/>
  <c r="C72" i="239" s="1"/>
  <c r="K66" i="245"/>
  <c r="J76" i="245"/>
  <c r="J67" i="245"/>
  <c r="J77" i="245" s="1"/>
  <c r="J63" i="244"/>
  <c r="I73" i="244"/>
  <c r="I64" i="244"/>
  <c r="I74" i="244" s="1"/>
  <c r="I63" i="243"/>
  <c r="H73" i="243"/>
  <c r="H64" i="243"/>
  <c r="H74" i="243" s="1"/>
  <c r="F64" i="242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D50" i="239"/>
  <c r="D62" i="239"/>
  <c r="D72" i="239" s="1"/>
  <c r="E50" i="239"/>
  <c r="E62" i="239"/>
  <c r="E72" i="239" s="1"/>
  <c r="I50" i="239"/>
  <c r="I62" i="239"/>
  <c r="I72" i="239" s="1"/>
  <c r="F50" i="239"/>
  <c r="F62" i="239"/>
  <c r="F72" i="239" s="1"/>
  <c r="K48" i="239"/>
  <c r="K50" i="239" s="1"/>
  <c r="L48" i="239"/>
  <c r="L50" i="239" s="1"/>
  <c r="B42" i="239"/>
  <c r="B48" i="239" s="1"/>
  <c r="B61" i="239" s="1"/>
  <c r="B62" i="239" s="1"/>
  <c r="N38" i="239"/>
  <c r="N42" i="239" s="1"/>
  <c r="N48" i="239" s="1"/>
  <c r="N61" i="239" s="1"/>
  <c r="N62" i="239" s="1"/>
  <c r="G50" i="239"/>
  <c r="G62" i="239"/>
  <c r="G72" i="239" s="1"/>
  <c r="H50" i="239"/>
  <c r="B50" i="239"/>
  <c r="I27" i="239"/>
  <c r="I28" i="239" s="1"/>
  <c r="J61" i="239" l="1"/>
  <c r="J62" i="239" s="1"/>
  <c r="J72" i="239" s="1"/>
  <c r="C50" i="239"/>
  <c r="M50" i="239"/>
  <c r="L66" i="245"/>
  <c r="K76" i="245"/>
  <c r="K67" i="245"/>
  <c r="K77" i="245" s="1"/>
  <c r="K63" i="244"/>
  <c r="J73" i="244"/>
  <c r="J64" i="244"/>
  <c r="J74" i="244" s="1"/>
  <c r="J63" i="243"/>
  <c r="I73" i="243"/>
  <c r="I64" i="243"/>
  <c r="I74" i="243" s="1"/>
  <c r="H63" i="242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N50" i="239"/>
  <c r="B72" i="239"/>
  <c r="B63" i="239"/>
  <c r="L61" i="239"/>
  <c r="L62" i="239" s="1"/>
  <c r="L72" i="239" s="1"/>
  <c r="K61" i="239"/>
  <c r="K62" i="239" s="1"/>
  <c r="K72" i="239" s="1"/>
  <c r="M66" i="245" l="1"/>
  <c r="L76" i="245"/>
  <c r="L67" i="245"/>
  <c r="L77" i="245" s="1"/>
  <c r="L63" i="244"/>
  <c r="K73" i="244"/>
  <c r="K64" i="244"/>
  <c r="K74" i="244" s="1"/>
  <c r="K63" i="243"/>
  <c r="J73" i="243"/>
  <c r="J64" i="243"/>
  <c r="J74" i="243" s="1"/>
  <c r="I63" i="242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M76" i="245" l="1"/>
  <c r="M67" i="245"/>
  <c r="M77" i="245" s="1"/>
  <c r="M63" i="244"/>
  <c r="L73" i="244"/>
  <c r="L64" i="244"/>
  <c r="L74" i="244" s="1"/>
  <c r="L63" i="243"/>
  <c r="K73" i="243"/>
  <c r="K64" i="243"/>
  <c r="K74" i="243" s="1"/>
  <c r="J63" i="242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M73" i="244" l="1"/>
  <c r="M64" i="244"/>
  <c r="M74" i="244" s="1"/>
  <c r="L64" i="243"/>
  <c r="L74" i="243" s="1"/>
  <c r="M63" i="243"/>
  <c r="L73" i="243"/>
  <c r="K63" i="242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M73" i="243" l="1"/>
  <c r="M64" i="243"/>
  <c r="M74" i="243" s="1"/>
  <c r="L63" i="242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F74" i="239" s="1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F27" i="238" l="1"/>
  <c r="M73" i="24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H13" i="237" s="1"/>
  <c r="G9" i="237"/>
  <c r="G13" i="237" s="1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B27" i="237" l="1"/>
  <c r="L73" i="240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G48" i="237"/>
  <c r="G61" i="237" s="1"/>
  <c r="G62" i="237" s="1"/>
  <c r="G72" i="237" s="1"/>
  <c r="H50" i="237"/>
  <c r="H48" i="237"/>
  <c r="H61" i="237" s="1"/>
  <c r="H62" i="237" s="1"/>
  <c r="H72" i="237" s="1"/>
  <c r="J48" i="237"/>
  <c r="J61" i="237" s="1"/>
  <c r="J62" i="237" s="1"/>
  <c r="J72" i="237" s="1"/>
  <c r="K38" i="237"/>
  <c r="K42" i="237" s="1"/>
  <c r="K48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N37" i="236"/>
  <c r="M34" i="236"/>
  <c r="L34" i="236"/>
  <c r="L38" i="236" s="1"/>
  <c r="L42" i="236" s="1"/>
  <c r="K34" i="236"/>
  <c r="K38" i="236" s="1"/>
  <c r="K42" i="236" s="1"/>
  <c r="J34" i="236"/>
  <c r="J38" i="236" s="1"/>
  <c r="J42" i="236" s="1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I23" i="236"/>
  <c r="I27" i="236" s="1"/>
  <c r="H23" i="236"/>
  <c r="H27" i="236" s="1"/>
  <c r="G23" i="236"/>
  <c r="G27" i="236" s="1"/>
  <c r="F23" i="236"/>
  <c r="E23" i="236"/>
  <c r="D23" i="236"/>
  <c r="C23" i="236"/>
  <c r="C27" i="236" s="1"/>
  <c r="B23" i="236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G13" i="236" s="1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B27" i="236" l="1"/>
  <c r="J27" i="236"/>
  <c r="G28" i="236"/>
  <c r="M73" i="240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F23" i="235"/>
  <c r="F27" i="235" s="1"/>
  <c r="E23" i="235"/>
  <c r="E27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G13" i="235" s="1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E28" i="235" l="1"/>
  <c r="G27" i="235"/>
  <c r="L63" i="239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N56" i="231" l="1"/>
  <c r="B27" i="231"/>
  <c r="J27" i="231"/>
  <c r="J63" i="238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L28" i="231" s="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E62" i="231" s="1"/>
  <c r="E72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F61" i="231"/>
  <c r="F62" i="231" s="1"/>
  <c r="F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B27" i="230" l="1"/>
  <c r="C61" i="231"/>
  <c r="C62" i="231" s="1"/>
  <c r="C72" i="231" s="1"/>
  <c r="J64" i="238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F61" i="230" s="1"/>
  <c r="F62" i="230" s="1"/>
  <c r="F72" i="230" s="1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E27" i="228" l="1"/>
  <c r="M73" i="237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G27" i="226" l="1"/>
  <c r="M73" i="234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N37" i="225"/>
  <c r="M34" i="225"/>
  <c r="M38" i="225" s="1"/>
  <c r="M42" i="225" s="1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I27" i="224" l="1"/>
  <c r="M73" i="232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 s="1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G61" i="223" l="1"/>
  <c r="G62" i="223" s="1"/>
  <c r="G72" i="223" s="1"/>
  <c r="M73" i="23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E27" i="222" l="1"/>
  <c r="M27" i="222"/>
  <c r="C48" i="222"/>
  <c r="C61" i="222" s="1"/>
  <c r="C62" i="222" s="1"/>
  <c r="C72" i="222" s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I27" i="220" l="1"/>
  <c r="H48" i="220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D61" i="220" s="1"/>
  <c r="D62" i="220" s="1"/>
  <c r="D72" i="220" s="1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62" i="220" s="1"/>
  <c r="C72" i="220" s="1"/>
  <c r="C28" i="220"/>
  <c r="G28" i="220"/>
  <c r="H50" i="220"/>
  <c r="M50" i="220"/>
  <c r="L50" i="220"/>
  <c r="B42" i="220"/>
  <c r="B48" i="220" s="1"/>
  <c r="B50" i="220" s="1"/>
  <c r="N38" i="220"/>
  <c r="N4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G23" i="219"/>
  <c r="F23" i="219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F27" i="219" l="1"/>
  <c r="G27" i="219"/>
  <c r="H27" i="219"/>
  <c r="D48" i="219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4" i="218"/>
  <c r="I27" i="218" l="1"/>
  <c r="N9" i="218"/>
  <c r="N13" i="218" s="1"/>
  <c r="C64" i="222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H61" i="218" s="1"/>
  <c r="H62" i="218" s="1"/>
  <c r="H72" i="218" s="1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I50" i="218"/>
  <c r="B42" i="218"/>
  <c r="B48" i="218" s="1"/>
  <c r="B50" i="218" s="1"/>
  <c r="N38" i="218"/>
  <c r="N42" i="218" s="1"/>
  <c r="D61" i="218"/>
  <c r="D62" i="218" s="1"/>
  <c r="D72" i="218" s="1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D27" i="217" l="1"/>
  <c r="L27" i="217"/>
  <c r="L28" i="217" s="1"/>
  <c r="H50" i="218"/>
  <c r="L61" i="218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27" i="216" l="1"/>
  <c r="E61" i="217"/>
  <c r="E62" i="217" s="1"/>
  <c r="E72" i="217" s="1"/>
  <c r="H61" i="217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K50" i="216" l="1"/>
  <c r="C50" i="216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F27" i="215" l="1"/>
  <c r="B73" i="217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M62" i="215" s="1"/>
  <c r="M72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B50" i="215" s="1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C28" i="215"/>
  <c r="G28" i="215"/>
  <c r="K28" i="215"/>
  <c r="B61" i="215"/>
  <c r="B62" i="215" s="1"/>
  <c r="H50" i="215"/>
  <c r="M50" i="215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I23" i="214"/>
  <c r="I27" i="214" s="1"/>
  <c r="H23" i="214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H27" i="214" l="1"/>
  <c r="J27" i="214"/>
  <c r="G50" i="215"/>
  <c r="K61" i="215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K50" i="214" s="1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N73" i="213"/>
  <c r="B68" i="213"/>
  <c r="C68" i="213" s="1"/>
  <c r="D68" i="213" s="1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B23" i="213"/>
  <c r="C23" i="213"/>
  <c r="D23" i="213"/>
  <c r="E23" i="213"/>
  <c r="F23" i="213"/>
  <c r="F27" i="213" s="1"/>
  <c r="F28" i="213" s="1"/>
  <c r="G23" i="213"/>
  <c r="H23" i="213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4" i="213"/>
  <c r="C9" i="212"/>
  <c r="C13" i="212" s="1"/>
  <c r="N73" i="212"/>
  <c r="B68" i="212"/>
  <c r="C68" i="212" s="1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P53" i="212" s="1"/>
  <c r="Z53" i="212" s="1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H34" i="212"/>
  <c r="H38" i="212" s="1"/>
  <c r="H42" i="212" s="1"/>
  <c r="G34" i="212"/>
  <c r="G38" i="212" s="1"/>
  <c r="G42" i="212" s="1"/>
  <c r="F34" i="212"/>
  <c r="F38" i="212" s="1"/>
  <c r="F42" i="212" s="1"/>
  <c r="E34" i="212"/>
  <c r="E38" i="212" s="1"/>
  <c r="D34" i="212"/>
  <c r="D38" i="212" s="1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 s="1"/>
  <c r="F9" i="212"/>
  <c r="F13" i="212" s="1"/>
  <c r="E9" i="212"/>
  <c r="E13" i="212" s="1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E27" i="211" s="1"/>
  <c r="D24" i="211"/>
  <c r="C24" i="211"/>
  <c r="B24" i="211"/>
  <c r="M23" i="211"/>
  <c r="L23" i="211"/>
  <c r="K23" i="211"/>
  <c r="K27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 s="1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 s="1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 s="1"/>
  <c r="J9" i="209"/>
  <c r="J13" i="209" s="1"/>
  <c r="I9" i="209"/>
  <c r="I13" i="209"/>
  <c r="H9" i="209"/>
  <c r="H13" i="209" s="1"/>
  <c r="G9" i="209"/>
  <c r="G13" i="209" s="1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K34" i="208"/>
  <c r="K38" i="208" s="1"/>
  <c r="K42" i="208" s="1"/>
  <c r="J34" i="208"/>
  <c r="J38" i="208" s="1"/>
  <c r="J42" i="208" s="1"/>
  <c r="I34" i="208"/>
  <c r="H34" i="208"/>
  <c r="H38" i="208" s="1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 s="1"/>
  <c r="D42" i="208" s="1"/>
  <c r="C34" i="208"/>
  <c r="C38" i="208" s="1"/>
  <c r="C42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J23" i="208"/>
  <c r="J27" i="208" s="1"/>
  <c r="I23" i="208"/>
  <c r="H23" i="208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C9" i="208"/>
  <c r="B9" i="208"/>
  <c r="N8" i="208"/>
  <c r="N7" i="208"/>
  <c r="N6" i="208"/>
  <c r="N5" i="208"/>
  <c r="N4" i="208"/>
  <c r="N45" i="208"/>
  <c r="N46" i="208" s="1"/>
  <c r="C88" i="208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 s="1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 s="1"/>
  <c r="F42" i="207" s="1"/>
  <c r="E34" i="207"/>
  <c r="E38" i="207" s="1"/>
  <c r="E42" i="207" s="1"/>
  <c r="D34" i="207"/>
  <c r="D38" i="207" s="1"/>
  <c r="D42" i="207" s="1"/>
  <c r="C34" i="207"/>
  <c r="B34" i="207"/>
  <c r="B38" i="207" s="1"/>
  <c r="AD33" i="207"/>
  <c r="AR33" i="207" s="1"/>
  <c r="AC33" i="207"/>
  <c r="AQ33" i="207" s="1"/>
  <c r="AA33" i="207"/>
  <c r="AO33" i="207" s="1"/>
  <c r="Z33" i="207"/>
  <c r="AN33" i="207" s="1"/>
  <c r="Y33" i="207"/>
  <c r="AM33" i="207" s="1"/>
  <c r="X33" i="207"/>
  <c r="AL33" i="207" s="1"/>
  <c r="W33" i="207"/>
  <c r="AK33" i="207" s="1"/>
  <c r="V33" i="207"/>
  <c r="AJ33" i="207" s="1"/>
  <c r="U33" i="207"/>
  <c r="AI33" i="207" s="1"/>
  <c r="T33" i="207"/>
  <c r="AH33" i="207" s="1"/>
  <c r="S33" i="207"/>
  <c r="AG33" i="207" s="1"/>
  <c r="R33" i="207"/>
  <c r="AF33" i="207" s="1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E23" i="207"/>
  <c r="E27" i="207" s="1"/>
  <c r="D23" i="207"/>
  <c r="C23" i="207"/>
  <c r="B23" i="207"/>
  <c r="B27" i="207" s="1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 s="1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5" i="206" s="1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 s="1"/>
  <c r="B42" i="206" s="1"/>
  <c r="AD33" i="206"/>
  <c r="AR33" i="206" s="1"/>
  <c r="AC33" i="206"/>
  <c r="AQ33" i="206" s="1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 s="1"/>
  <c r="AA32" i="206"/>
  <c r="AO32" i="206" s="1"/>
  <c r="Z32" i="206"/>
  <c r="AN32" i="206"/>
  <c r="Y32" i="206"/>
  <c r="AM32" i="206"/>
  <c r="X32" i="206"/>
  <c r="AL32" i="206" s="1"/>
  <c r="W32" i="206"/>
  <c r="AK32" i="206" s="1"/>
  <c r="V32" i="206"/>
  <c r="AJ32" i="206"/>
  <c r="U32" i="206"/>
  <c r="AI32" i="206"/>
  <c r="T32" i="206"/>
  <c r="AH32" i="206" s="1"/>
  <c r="S32" i="206"/>
  <c r="AG32" i="206" s="1"/>
  <c r="R32" i="206"/>
  <c r="AF32" i="206"/>
  <c r="Q32" i="206"/>
  <c r="AE32" i="206"/>
  <c r="P32" i="206"/>
  <c r="AD32" i="206" s="1"/>
  <c r="AR32" i="206" s="1"/>
  <c r="N32" i="206"/>
  <c r="AB32" i="206" s="1"/>
  <c r="AP32" i="206" s="1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L27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E23" i="206"/>
  <c r="E27" i="206" s="1"/>
  <c r="D23" i="206"/>
  <c r="C23" i="206"/>
  <c r="B23" i="206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 s="1"/>
  <c r="K9" i="206"/>
  <c r="K13" i="206" s="1"/>
  <c r="J9" i="206"/>
  <c r="I9" i="206"/>
  <c r="H9" i="206"/>
  <c r="H13" i="206" s="1"/>
  <c r="G9" i="206"/>
  <c r="F9" i="206"/>
  <c r="E9" i="206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 s="1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 s="1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L23" i="205"/>
  <c r="K23" i="205"/>
  <c r="J23" i="205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B48" i="205" s="1"/>
  <c r="B61" i="205" s="1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 s="1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 s="1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N26" i="204" s="1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 s="1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 s="1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 s="1"/>
  <c r="L23" i="203"/>
  <c r="L27" i="203" s="1"/>
  <c r="K23" i="203"/>
  <c r="J23" i="203"/>
  <c r="I23" i="203"/>
  <c r="H23" i="203"/>
  <c r="G23" i="203"/>
  <c r="F23" i="203"/>
  <c r="E23" i="203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F11" i="203"/>
  <c r="E11" i="203"/>
  <c r="D11" i="203"/>
  <c r="C11" i="203"/>
  <c r="B11" i="203"/>
  <c r="M9" i="203"/>
  <c r="M13" i="203" s="1"/>
  <c r="L9" i="203"/>
  <c r="L13" i="203" s="1"/>
  <c r="K9" i="203"/>
  <c r="K13" i="203" s="1"/>
  <c r="J9" i="203"/>
  <c r="J13" i="203" s="1"/>
  <c r="I9" i="203"/>
  <c r="I13" i="203" s="1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 s="1"/>
  <c r="K42" i="202" s="1"/>
  <c r="J34" i="202"/>
  <c r="J38" i="202" s="1"/>
  <c r="J42" i="202" s="1"/>
  <c r="I34" i="202"/>
  <c r="H34" i="202"/>
  <c r="H38" i="202" s="1"/>
  <c r="H42" i="202" s="1"/>
  <c r="G34" i="202"/>
  <c r="G38" i="202" s="1"/>
  <c r="G42" i="202" s="1"/>
  <c r="F34" i="202"/>
  <c r="F38" i="202" s="1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 s="1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 s="1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 s="1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 s="1"/>
  <c r="L9" i="202"/>
  <c r="L13" i="202" s="1"/>
  <c r="K9" i="202"/>
  <c r="K13" i="202" s="1"/>
  <c r="J9" i="202"/>
  <c r="I9" i="202"/>
  <c r="H9" i="202"/>
  <c r="G9" i="202"/>
  <c r="F9" i="202"/>
  <c r="E9" i="202"/>
  <c r="E13" i="202" s="1"/>
  <c r="D9" i="202"/>
  <c r="C9" i="202"/>
  <c r="B9" i="202"/>
  <c r="N8" i="202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 s="1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 s="1"/>
  <c r="AA32" i="200"/>
  <c r="AO32" i="200" s="1"/>
  <c r="Z32" i="200"/>
  <c r="AN32" i="200" s="1"/>
  <c r="Y32" i="200"/>
  <c r="AM32" i="200" s="1"/>
  <c r="X32" i="200"/>
  <c r="AL32" i="200" s="1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C20" i="200"/>
  <c r="C48" i="200" s="1"/>
  <c r="C61" i="200" s="1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 s="1"/>
  <c r="L23" i="199"/>
  <c r="K23" i="199"/>
  <c r="J23" i="199"/>
  <c r="I23" i="199"/>
  <c r="I27" i="199" s="1"/>
  <c r="H23" i="199"/>
  <c r="G23" i="199"/>
  <c r="F23" i="199"/>
  <c r="E23" i="199"/>
  <c r="E27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87" i="198" s="1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I48" i="198" s="1"/>
  <c r="I61" i="198" s="1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 s="1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 s="1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 s="1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 s="1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 s="1"/>
  <c r="J9" i="197"/>
  <c r="J13" i="197" s="1"/>
  <c r="I9" i="197"/>
  <c r="I13" i="197"/>
  <c r="H9" i="197"/>
  <c r="H13" i="197" s="1"/>
  <c r="G9" i="197"/>
  <c r="G13" i="197" s="1"/>
  <c r="F9" i="197"/>
  <c r="F13" i="197" s="1"/>
  <c r="E9" i="197"/>
  <c r="E13" i="197"/>
  <c r="D9" i="197"/>
  <c r="D13" i="197" s="1"/>
  <c r="C9" i="197"/>
  <c r="C13" i="197" s="1"/>
  <c r="B9" i="197"/>
  <c r="B13" i="197" s="1"/>
  <c r="N8" i="197"/>
  <c r="N7" i="197"/>
  <c r="N6" i="197"/>
  <c r="N5" i="197"/>
  <c r="N4" i="197"/>
  <c r="B55" i="196"/>
  <c r="B11" i="196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 s="1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 s="1"/>
  <c r="E42" i="196" s="1"/>
  <c r="D34" i="196"/>
  <c r="D38" i="196" s="1"/>
  <c r="D42" i="196" s="1"/>
  <c r="C34" i="196"/>
  <c r="C38" i="196" s="1"/>
  <c r="C42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N24" i="196" s="1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 s="1"/>
  <c r="K9" i="196"/>
  <c r="K13" i="196" s="1"/>
  <c r="J9" i="196"/>
  <c r="J13" i="196" s="1"/>
  <c r="I9" i="196"/>
  <c r="I13" i="196"/>
  <c r="H9" i="196"/>
  <c r="H13" i="196" s="1"/>
  <c r="G9" i="196"/>
  <c r="G13" i="196" s="1"/>
  <c r="F9" i="196"/>
  <c r="F13" i="196" s="1"/>
  <c r="E9" i="196"/>
  <c r="E13" i="196"/>
  <c r="D9" i="196"/>
  <c r="D13" i="196" s="1"/>
  <c r="C9" i="196"/>
  <c r="C13" i="196" s="1"/>
  <c r="B9" i="196"/>
  <c r="B13" i="196" s="1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 s="1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 s="1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 s="1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 s="1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 s="1"/>
  <c r="G23" i="195"/>
  <c r="F23" i="195"/>
  <c r="E23" i="195"/>
  <c r="D23" i="195"/>
  <c r="D27" i="195" s="1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 s="1"/>
  <c r="C56" i="194"/>
  <c r="B55" i="194"/>
  <c r="N54" i="194"/>
  <c r="M53" i="194"/>
  <c r="N53" i="194" s="1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 s="1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 s="1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 s="1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 s="1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 s="1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 s="1"/>
  <c r="C9" i="194"/>
  <c r="C13" i="194" s="1"/>
  <c r="B9" i="194"/>
  <c r="B13" i="194" s="1"/>
  <c r="N8" i="194"/>
  <c r="N7" i="194"/>
  <c r="N6" i="194"/>
  <c r="N5" i="194"/>
  <c r="N4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B55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 s="1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 s="1"/>
  <c r="AA32" i="193"/>
  <c r="AO32" i="193" s="1"/>
  <c r="Z32" i="193"/>
  <c r="AN32" i="193" s="1"/>
  <c r="Y32" i="193"/>
  <c r="AM32" i="193" s="1"/>
  <c r="X32" i="193"/>
  <c r="AL32" i="193" s="1"/>
  <c r="W32" i="193"/>
  <c r="AK32" i="193" s="1"/>
  <c r="V32" i="193"/>
  <c r="AJ32" i="193" s="1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 s="1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 s="1"/>
  <c r="M42" i="192" s="1"/>
  <c r="L34" i="192"/>
  <c r="L38" i="192" s="1"/>
  <c r="L42" i="192" s="1"/>
  <c r="K34" i="192"/>
  <c r="K38" i="192" s="1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 s="1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J20" i="192"/>
  <c r="I20" i="192"/>
  <c r="H20" i="192"/>
  <c r="G20" i="192"/>
  <c r="F20" i="192"/>
  <c r="E20" i="192"/>
  <c r="D20" i="192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 s="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 s="1"/>
  <c r="L9" i="191"/>
  <c r="L13" i="191" s="1"/>
  <c r="K9" i="191"/>
  <c r="K13" i="191" s="1"/>
  <c r="J9" i="191"/>
  <c r="J13" i="191" s="1"/>
  <c r="I9" i="191"/>
  <c r="I13" i="191" s="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E48" i="190" s="1"/>
  <c r="D46" i="190"/>
  <c r="C46" i="190"/>
  <c r="B46" i="190"/>
  <c r="N45" i="190"/>
  <c r="N44" i="190"/>
  <c r="N41" i="190"/>
  <c r="N40" i="190"/>
  <c r="N37" i="190"/>
  <c r="M34" i="190"/>
  <c r="M38" i="190"/>
  <c r="M42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 s="1"/>
  <c r="AC33" i="190"/>
  <c r="AQ33" i="190" s="1"/>
  <c r="AA33" i="190"/>
  <c r="AO33" i="190" s="1"/>
  <c r="Z33" i="190"/>
  <c r="AN33" i="190" s="1"/>
  <c r="Y33" i="190"/>
  <c r="AM33" i="190" s="1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 s="1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 s="1"/>
  <c r="Q32" i="190"/>
  <c r="AE32" i="190" s="1"/>
  <c r="P32" i="190"/>
  <c r="AD32" i="190" s="1"/>
  <c r="AR32" i="190" s="1"/>
  <c r="N32" i="190"/>
  <c r="AB32" i="190" s="1"/>
  <c r="AP32" i="190" s="1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 s="1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 s="1"/>
  <c r="B42" i="189" s="1"/>
  <c r="AD33" i="189"/>
  <c r="AR33" i="189" s="1"/>
  <c r="AC33" i="189"/>
  <c r="AQ33" i="189" s="1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 s="1"/>
  <c r="L23" i="189"/>
  <c r="K23" i="189"/>
  <c r="J23" i="189"/>
  <c r="I23" i="189"/>
  <c r="H23" i="189"/>
  <c r="G23" i="189"/>
  <c r="F23" i="189"/>
  <c r="F27" i="189" s="1"/>
  <c r="E23" i="189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 s="1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 s="1"/>
  <c r="D42" i="188" s="1"/>
  <c r="C34" i="188"/>
  <c r="C38" i="188" s="1"/>
  <c r="C42" i="188" s="1"/>
  <c r="B34" i="188"/>
  <c r="AD33" i="188"/>
  <c r="AR33" i="188" s="1"/>
  <c r="AC33" i="188"/>
  <c r="AQ33" i="188" s="1"/>
  <c r="AA33" i="188"/>
  <c r="AO33" i="188" s="1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 s="1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 s="1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 s="1"/>
  <c r="J50" i="188" s="1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6" i="187" s="1"/>
  <c r="N44" i="187"/>
  <c r="N41" i="187"/>
  <c r="N40" i="187"/>
  <c r="N37" i="187"/>
  <c r="M34" i="187"/>
  <c r="M38" i="187" s="1"/>
  <c r="M42" i="187" s="1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 s="1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 s="1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 s="1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 s="1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C27" i="186" s="1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58" i="186"/>
  <c r="E56" i="185"/>
  <c r="E87" i="185" s="1"/>
  <c r="M87" i="185"/>
  <c r="L87" i="185"/>
  <c r="K87" i="185"/>
  <c r="J87" i="185"/>
  <c r="I87" i="185"/>
  <c r="H87" i="185"/>
  <c r="G87" i="185"/>
  <c r="F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 s="1"/>
  <c r="M42" i="185" s="1"/>
  <c r="L34" i="185"/>
  <c r="L38" i="185" s="1"/>
  <c r="L42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 s="1"/>
  <c r="G42" i="185" s="1"/>
  <c r="F34" i="185"/>
  <c r="E34" i="185"/>
  <c r="E38" i="185" s="1"/>
  <c r="E42" i="185" s="1"/>
  <c r="D34" i="185"/>
  <c r="D38" i="185" s="1"/>
  <c r="D42" i="185" s="1"/>
  <c r="C34" i="185"/>
  <c r="C38" i="185" s="1"/>
  <c r="C42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 s="1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 s="1"/>
  <c r="K23" i="185"/>
  <c r="J23" i="185"/>
  <c r="I23" i="185"/>
  <c r="H23" i="185"/>
  <c r="H27" i="185" s="1"/>
  <c r="G23" i="185"/>
  <c r="F23" i="185"/>
  <c r="F27" i="185" s="1"/>
  <c r="E23" i="185"/>
  <c r="E27" i="185" s="1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 s="1"/>
  <c r="J9" i="185"/>
  <c r="J13" i="185" s="1"/>
  <c r="I9" i="185"/>
  <c r="I13" i="185" s="1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 s="1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 s="1"/>
  <c r="L42" i="184" s="1"/>
  <c r="K34" i="184"/>
  <c r="K38" i="184" s="1"/>
  <c r="K42" i="184" s="1"/>
  <c r="K48" i="184" s="1"/>
  <c r="J34" i="184"/>
  <c r="J38" i="184" s="1"/>
  <c r="J42" i="184" s="1"/>
  <c r="I34" i="184"/>
  <c r="I38" i="184" s="1"/>
  <c r="I42" i="184" s="1"/>
  <c r="H34" i="184"/>
  <c r="H38" i="184" s="1"/>
  <c r="H42" i="184" s="1"/>
  <c r="G34" i="184"/>
  <c r="G38" i="184" s="1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 s="1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 s="1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 s="1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 s="1"/>
  <c r="N8" i="184"/>
  <c r="N7" i="184"/>
  <c r="N6" i="184"/>
  <c r="N5" i="184"/>
  <c r="N4" i="184"/>
  <c r="C83" i="184"/>
  <c r="D83" i="184" s="1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 s="1"/>
  <c r="L42" i="183" s="1"/>
  <c r="L48" i="183" s="1"/>
  <c r="L61" i="183" s="1"/>
  <c r="K34" i="183"/>
  <c r="K38" i="183" s="1"/>
  <c r="K42" i="183" s="1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 s="1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 s="1"/>
  <c r="T33" i="183"/>
  <c r="AH33" i="183" s="1"/>
  <c r="S33" i="183"/>
  <c r="AG33" i="183" s="1"/>
  <c r="R33" i="183"/>
  <c r="AF33" i="183" s="1"/>
  <c r="Q33" i="183"/>
  <c r="AE33" i="183" s="1"/>
  <c r="N33" i="183"/>
  <c r="AB33" i="183" s="1"/>
  <c r="AP33" i="183" s="1"/>
  <c r="AC32" i="183"/>
  <c r="AQ32" i="183" s="1"/>
  <c r="AA32" i="183"/>
  <c r="AO32" i="183" s="1"/>
  <c r="Z32" i="183"/>
  <c r="AN32" i="183" s="1"/>
  <c r="Y32" i="183"/>
  <c r="AM32" i="183" s="1"/>
  <c r="X32" i="183"/>
  <c r="AL32" i="183" s="1"/>
  <c r="W32" i="183"/>
  <c r="AK32" i="183" s="1"/>
  <c r="V32" i="183"/>
  <c r="AJ32" i="183" s="1"/>
  <c r="U32" i="183"/>
  <c r="AI32" i="183" s="1"/>
  <c r="T32" i="183"/>
  <c r="AH32" i="183" s="1"/>
  <c r="S32" i="183"/>
  <c r="AG32" i="183" s="1"/>
  <c r="R32" i="183"/>
  <c r="AF32" i="183" s="1"/>
  <c r="Q32" i="183"/>
  <c r="AE32" i="183" s="1"/>
  <c r="P32" i="183"/>
  <c r="AD32" i="183" s="1"/>
  <c r="AR32" i="183" s="1"/>
  <c r="N32" i="183"/>
  <c r="AB32" i="183" s="1"/>
  <c r="AP32" i="183" s="1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 s="1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 s="1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C48" i="182" s="1"/>
  <c r="C61" i="182" s="1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 s="1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 s="1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G48" i="182"/>
  <c r="G61" i="182" s="1"/>
  <c r="B55" i="181"/>
  <c r="B58" i="181" s="1"/>
  <c r="AD33" i="181"/>
  <c r="AR33" i="181" s="1"/>
  <c r="AC33" i="181"/>
  <c r="AQ33" i="181" s="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 s="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 s="1"/>
  <c r="G42" i="181" s="1"/>
  <c r="F34" i="181"/>
  <c r="F38" i="181" s="1"/>
  <c r="F42" i="181" s="1"/>
  <c r="E34" i="181"/>
  <c r="E38" i="181" s="1"/>
  <c r="E42" i="181" s="1"/>
  <c r="D34" i="181"/>
  <c r="D38" i="181" s="1"/>
  <c r="D42" i="181" s="1"/>
  <c r="C34" i="181"/>
  <c r="C38" i="181"/>
  <c r="C42" i="181" s="1"/>
  <c r="C48" i="181" s="1"/>
  <c r="C61" i="181" s="1"/>
  <c r="B34" i="181"/>
  <c r="B38" i="181" s="1"/>
  <c r="B42" i="181" s="1"/>
  <c r="N33" i="181"/>
  <c r="AB33" i="181" s="1"/>
  <c r="AP33" i="181" s="1"/>
  <c r="N32" i="181"/>
  <c r="AB32" i="181"/>
  <c r="AP32" i="18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 s="1"/>
  <c r="K23" i="181"/>
  <c r="J23" i="181"/>
  <c r="I23" i="181"/>
  <c r="I27" i="181"/>
  <c r="H23" i="181"/>
  <c r="G23" i="181"/>
  <c r="F23" i="18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N19" i="181"/>
  <c r="N17" i="181"/>
  <c r="N16" i="18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 s="1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I34" i="180"/>
  <c r="I38" i="180"/>
  <c r="I41" i="180" s="1"/>
  <c r="H34" i="180"/>
  <c r="G34" i="180"/>
  <c r="G38" i="180" s="1"/>
  <c r="G41" i="180" s="1"/>
  <c r="F34" i="180"/>
  <c r="F38" i="180" s="1"/>
  <c r="F41" i="180" s="1"/>
  <c r="F47" i="180" s="1"/>
  <c r="E34" i="180"/>
  <c r="E38" i="180" s="1"/>
  <c r="E41" i="180" s="1"/>
  <c r="D34" i="180"/>
  <c r="C34" i="180"/>
  <c r="C38" i="180" s="1"/>
  <c r="C41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 s="1"/>
  <c r="K9" i="180"/>
  <c r="K13" i="180" s="1"/>
  <c r="J9" i="180"/>
  <c r="J13" i="180" s="1"/>
  <c r="I9" i="180"/>
  <c r="I13" i="180" s="1"/>
  <c r="H9" i="180"/>
  <c r="H13" i="180" s="1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H27" i="213" l="1"/>
  <c r="H28" i="213" s="1"/>
  <c r="K61" i="214"/>
  <c r="K62" i="214" s="1"/>
  <c r="K72" i="214" s="1"/>
  <c r="C47" i="180"/>
  <c r="G27" i="181"/>
  <c r="N25" i="181"/>
  <c r="N34" i="181"/>
  <c r="N25" i="182"/>
  <c r="N20" i="188"/>
  <c r="N34" i="190"/>
  <c r="D58" i="194"/>
  <c r="F83" i="198"/>
  <c r="F85" i="198" s="1"/>
  <c r="N26" i="197"/>
  <c r="M28" i="198"/>
  <c r="N11" i="199"/>
  <c r="L27" i="199"/>
  <c r="L28" i="199" s="1"/>
  <c r="D48" i="200"/>
  <c r="F27" i="202"/>
  <c r="N20" i="204"/>
  <c r="I13" i="206"/>
  <c r="G48" i="208"/>
  <c r="G61" i="208" s="1"/>
  <c r="E13" i="208"/>
  <c r="M46" i="213"/>
  <c r="L48" i="213"/>
  <c r="L50" i="213" s="1"/>
  <c r="J47" i="180"/>
  <c r="B48" i="181"/>
  <c r="F27" i="181"/>
  <c r="M48" i="181"/>
  <c r="M61" i="181" s="1"/>
  <c r="I48" i="190"/>
  <c r="I61" i="190" s="1"/>
  <c r="K48" i="192"/>
  <c r="K61" i="192" s="1"/>
  <c r="M84" i="194"/>
  <c r="C48" i="196"/>
  <c r="C61" i="196" s="1"/>
  <c r="J48" i="199"/>
  <c r="J61" i="199" s="1"/>
  <c r="N11" i="200"/>
  <c r="H88" i="200"/>
  <c r="I88" i="200" s="1"/>
  <c r="J88" i="200" s="1"/>
  <c r="K88" i="200" s="1"/>
  <c r="L88" i="200" s="1"/>
  <c r="M88" i="200" s="1"/>
  <c r="H48" i="202"/>
  <c r="H61" i="202" s="1"/>
  <c r="M28" i="206"/>
  <c r="N25" i="206"/>
  <c r="N46" i="209"/>
  <c r="K28" i="211"/>
  <c r="I48" i="212"/>
  <c r="J27" i="180"/>
  <c r="M13" i="180"/>
  <c r="C48" i="185"/>
  <c r="E87" i="186"/>
  <c r="E27" i="189"/>
  <c r="D48" i="192"/>
  <c r="D61" i="192" s="1"/>
  <c r="C87" i="193"/>
  <c r="D85" i="198"/>
  <c r="G13" i="203"/>
  <c r="I27" i="203"/>
  <c r="J27" i="204"/>
  <c r="F48" i="204"/>
  <c r="F27" i="206"/>
  <c r="F28" i="206" s="1"/>
  <c r="F28" i="207"/>
  <c r="D13" i="208"/>
  <c r="C48" i="208"/>
  <c r="C61" i="208" s="1"/>
  <c r="H28" i="212"/>
  <c r="C85" i="198"/>
  <c r="H27" i="182"/>
  <c r="N34" i="183"/>
  <c r="C87" i="184"/>
  <c r="K27" i="184"/>
  <c r="D48" i="185"/>
  <c r="N26" i="187"/>
  <c r="J27" i="188"/>
  <c r="I48" i="188"/>
  <c r="I61" i="188" s="1"/>
  <c r="H27" i="193"/>
  <c r="H13" i="194"/>
  <c r="N46" i="195"/>
  <c r="B27" i="197"/>
  <c r="J27" i="197"/>
  <c r="C27" i="200"/>
  <c r="N34" i="200"/>
  <c r="D13" i="201"/>
  <c r="D27" i="201"/>
  <c r="L27" i="201"/>
  <c r="M27" i="202"/>
  <c r="F13" i="205"/>
  <c r="J27" i="205"/>
  <c r="J28" i="205" s="1"/>
  <c r="K48" i="207"/>
  <c r="K61" i="207" s="1"/>
  <c r="K62" i="207" s="1"/>
  <c r="K72" i="207" s="1"/>
  <c r="H27" i="208"/>
  <c r="K27" i="209"/>
  <c r="M27" i="211"/>
  <c r="I27" i="211"/>
  <c r="I28" i="211" s="1"/>
  <c r="D27" i="213"/>
  <c r="D28" i="213" s="1"/>
  <c r="K27" i="181"/>
  <c r="N26" i="181"/>
  <c r="N55" i="181"/>
  <c r="N58" i="181" s="1"/>
  <c r="L48" i="185"/>
  <c r="L61" i="185" s="1"/>
  <c r="D48" i="187"/>
  <c r="E87" i="189"/>
  <c r="K48" i="193"/>
  <c r="E28" i="199"/>
  <c r="N9" i="202"/>
  <c r="N55" i="205"/>
  <c r="E13" i="206"/>
  <c r="H13" i="207"/>
  <c r="I13" i="208"/>
  <c r="K48" i="208"/>
  <c r="D27" i="190"/>
  <c r="M48" i="190"/>
  <c r="M61" i="190" s="1"/>
  <c r="B48" i="192"/>
  <c r="N46" i="192"/>
  <c r="N20" i="200"/>
  <c r="C27" i="202"/>
  <c r="L28" i="203"/>
  <c r="L28" i="206"/>
  <c r="N26" i="206"/>
  <c r="L48" i="208"/>
  <c r="F48" i="212"/>
  <c r="F61" i="212" s="1"/>
  <c r="N20" i="181"/>
  <c r="J27" i="181"/>
  <c r="E58" i="185"/>
  <c r="H13" i="188"/>
  <c r="I27" i="189"/>
  <c r="E27" i="203"/>
  <c r="C27" i="204"/>
  <c r="F27" i="204"/>
  <c r="F28" i="204" s="1"/>
  <c r="N25" i="204"/>
  <c r="M28" i="205"/>
  <c r="J13" i="206"/>
  <c r="B27" i="206"/>
  <c r="B28" i="207"/>
  <c r="K28" i="208"/>
  <c r="N26" i="209"/>
  <c r="L48" i="211"/>
  <c r="L61" i="211" s="1"/>
  <c r="L62" i="211" s="1"/>
  <c r="L72" i="211" s="1"/>
  <c r="N46" i="213"/>
  <c r="M27" i="201"/>
  <c r="F28" i="201"/>
  <c r="B61" i="18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F13" i="186"/>
  <c r="D48" i="186"/>
  <c r="D50" i="186" s="1"/>
  <c r="H48" i="186"/>
  <c r="H61" i="186" s="1"/>
  <c r="H62" i="186" s="1"/>
  <c r="H72" i="186" s="1"/>
  <c r="L27" i="186"/>
  <c r="F48" i="186"/>
  <c r="L48" i="187"/>
  <c r="L61" i="187" s="1"/>
  <c r="L62" i="187" s="1"/>
  <c r="L72" i="187" s="1"/>
  <c r="N55" i="188"/>
  <c r="C88" i="188"/>
  <c r="F13" i="189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N9" i="180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K47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 s="1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 s="1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B42" i="186"/>
  <c r="B48" i="186" s="1"/>
  <c r="B50" i="186" s="1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 s="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 s="1"/>
  <c r="M61" i="209"/>
  <c r="M62" i="209" s="1"/>
  <c r="M72" i="209" s="1"/>
  <c r="B48" i="208"/>
  <c r="F48" i="208"/>
  <c r="F61" i="208" s="1"/>
  <c r="J48" i="208"/>
  <c r="B28" i="208"/>
  <c r="E27" i="208"/>
  <c r="E28" i="208" s="1"/>
  <c r="M38" i="208"/>
  <c r="M42" i="208" s="1"/>
  <c r="M48" i="208" s="1"/>
  <c r="M50" i="208" s="1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K49" i="180" l="1"/>
  <c r="K60" i="180"/>
  <c r="K61" i="180" s="1"/>
  <c r="K71" i="180" s="1"/>
  <c r="N61" i="181"/>
  <c r="N62" i="181" s="1"/>
  <c r="P72" i="181" s="1"/>
  <c r="J50" i="207"/>
  <c r="N58" i="193"/>
  <c r="M48" i="211"/>
  <c r="I50" i="194"/>
  <c r="F50" i="189"/>
  <c r="C61" i="213"/>
  <c r="C62" i="213" s="1"/>
  <c r="C72" i="213" s="1"/>
  <c r="B50" i="213"/>
  <c r="D61" i="186"/>
  <c r="D62" i="186" s="1"/>
  <c r="D72" i="186" s="1"/>
  <c r="N13" i="205"/>
  <c r="N87" i="186"/>
  <c r="N27" i="209"/>
  <c r="N28" i="209" s="1"/>
  <c r="B50" i="195"/>
  <c r="N13" i="180"/>
  <c r="M62" i="194"/>
  <c r="M72" i="194" s="1"/>
  <c r="C50" i="206"/>
  <c r="F62" i="202"/>
  <c r="F72" i="202" s="1"/>
  <c r="G50" i="20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<sst xmlns="http://schemas.openxmlformats.org/spreadsheetml/2006/main" count="5352" uniqueCount="145">
  <si>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</si>
  <si>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</si>
  <si>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</si>
  <si>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</si>
  <si>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</si>
  <si>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</si>
  <si>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</si>
  <si>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</si>
  <si>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</si>
  <si>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</si>
  <si>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</si>
  <si>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</si>
  <si>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</si>
  <si>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</si>
  <si>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</si>
  <si>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</si>
  <si>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</si>
  <si>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</si>
  <si>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</si>
  <si>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</si>
  <si>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</si>
  <si>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</si>
  <si>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</si>
  <si>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</si>
  <si>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</si>
  <si>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</si>
  <si>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</si>
  <si>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</si>
  <si>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</si>
  <si>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</si>
  <si>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</si>
  <si>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</si>
  <si>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</si>
  <si>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</si>
  <si>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</si>
  <si>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</si>
  <si>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</si>
  <si>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</si>
  <si>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</si>
  <si>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</si>
  <si>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</si>
  <si>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</si>
  <si>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</si>
  <si>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</si>
  <si>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</si>
  <si>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</si>
  <si>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</si>
  <si>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</si>
  <si>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</si>
  <si>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</si>
  <si>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</si>
  <si>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</si>
  <si>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</si>
  <si>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</si>
  <si>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</si>
  <si>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</si>
  <si>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</si>
  <si>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</si>
  <si>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</si>
  <si>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</si>
  <si>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</si>
  <si>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</si>
  <si>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</si>
  <si>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</si>
  <si>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</si>
  <si>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</si>
  <si>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</si>
  <si>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</si>
  <si>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</si>
  <si>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</si>
  <si>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</si>
  <si>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</si>
  <si>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</si>
  <si>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</si>
  <si>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</si>
  <si>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</si>
  <si>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</si>
  <si>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</si>
  <si>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</si>
  <si>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</si>
  <si>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</si>
  <si>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</si>
  <si>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</si>
  <si>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</si>
  <si>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</si>
  <si>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</si>
  <si>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</si>
  <si>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</si>
  <si>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</si>
  <si>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</si>
  <si>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</si>
  <si>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</si>
  <si>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</si>
  <si>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</si>
  <si>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</si>
  <si>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</si>
  <si>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</si>
  <si>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</si>
  <si>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</si>
  <si>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</si>
  <si>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</si>
  <si>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</si>
  <si>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</si>
  <si>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</si>
  <si>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</si>
  <si>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</si>
  <si>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</si>
  <si>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</si>
  <si>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</si>
  <si>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</si>
  <si>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</si>
  <si>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</si>
  <si>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</si>
  <si>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</si>
  <si>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</si>
  <si>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</si>
  <si>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</si>
  <si>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</si>
  <si>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</si>
  <si>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</si>
  <si>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</si>
  <si>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</si>
  <si>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</si>
  <si>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</si>
  <si>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</si>
  <si>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</si>
  <si>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</si>
  <si>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</si>
  <si>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</si>
  <si>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</si>
  <si>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</si>
  <si>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</si>
  <si>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</si>
  <si>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</si>
  <si>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</si>
  <si>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</si>
  <si>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</si>
  <si>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</si>
  <si>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</si>
  <si>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</si>
  <si>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</si>
  <si>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</si>
  <si>
    <t xml:space="preserve">  UNEMPLOYMENT INS RESERVE</t>
  </si>
  <si>
    <t xml:space="preserve">  VEBA WITHDRAWAL</t>
  </si>
  <si>
    <t xml:space="preserve">  VEBA ACTUARIAL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</si>
</sst>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65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  <xf numFmtId="0" fontId="2" fillId="0" borderId="0" xfId="6"/>
    <xf numFmtId="0" fontId="0" fillId="0" borderId="0" xfId="0" applyFont="1" applyFill="1"/>
    <xf numFmtId="0" fontId="2" fillId="0" borderId="0" xfId="6" applyFill="1"/>
    <xf numFmtId="41" fontId="2" fillId="0" borderId="0" xfId="6" applyNumberFormat="1"/>
    <xf numFmtId="165" fontId="2" fillId="0" borderId="0" xfId="6" applyNumberFormat="1"/>
    <xf numFmtId="0" fontId="2" fillId="2" borderId="0" xfId="6" applyFill="1"/>
    <xf numFmtId="164" fontId="2" fillId="2" borderId="0" xfId="6" applyNumberFormat="1" applyFill="1"/>
    <xf numFmtId="41" fontId="2" fillId="0" borderId="0" xfId="6" applyNumberFormat="1" applyFill="1" applyBorder="1"/>
    <xf numFmtId="41" fontId="2" fillId="0" borderId="0" xfId="6" applyNumberFormat="1" applyBorder="1"/>
    <xf numFmtId="0" fontId="3" fillId="0" borderId="0" xfId="6" applyFont="1"/>
    <xf numFmtId="0" fontId="2" fillId="0" borderId="0" xfId="6" applyBorder="1"/>
    <xf numFmtId="0" fontId="2" fillId="0" borderId="0" xfId="6" applyFill="1" applyBorder="1"/>
    <xf numFmtId="0" fontId="2" fillId="2" borderId="0" xfId="6" applyFill="1" applyBorder="1"/>
    <xf numFmtId="0" fontId="3" fillId="0" borderId="10" xfId="6" applyFont="1" applyBorder="1"/>
    <xf numFmtId="0" fontId="3" fillId="0" borderId="8" xfId="6" applyFont="1" applyFill="1" applyBorder="1"/>
    <xf numFmtId="0" fontId="3" fillId="0" borderId="9" xfId="6" applyFont="1" applyFill="1" applyBorder="1" applyAlignment="1"/>
    <xf numFmtId="0" fontId="3" fillId="0" borderId="0" xfId="6" applyFont="1" applyFill="1" applyBorder="1" applyAlignment="1"/>
    <xf numFmtId="0" fontId="7" fillId="0" borderId="8" xfId="6" applyFont="1" applyFill="1" applyBorder="1"/>
    <xf numFmtId="0" fontId="2" fillId="0" borderId="9" xfId="6" applyFill="1" applyBorder="1"/>
    <xf numFmtId="0" fontId="2" fillId="0" borderId="8" xfId="6" applyFill="1" applyBorder="1"/>
    <xf numFmtId="0" fontId="3" fillId="0" borderId="7" xfId="6" applyFont="1" applyFill="1" applyBorder="1" applyAlignment="1"/>
    <xf numFmtId="0" fontId="3" fillId="0" borderId="6" xfId="6" applyFont="1" applyFill="1" applyBorder="1" applyAlignment="1"/>
    <xf numFmtId="0" fontId="3" fillId="0" borderId="5" xfId="6" applyFont="1" applyFill="1" applyBorder="1"/>
    <xf numFmtId="41" fontId="2" fillId="0" borderId="0" xfId="6" applyNumberFormat="1" applyFill="1"/>
    <xf numFmtId="0" fontId="3" fillId="0" borderId="0" xfId="6" applyFont="1" applyFill="1"/>
    <xf numFmtId="0" fontId="2" fillId="0" borderId="0" xfId="6" applyFont="1" applyFill="1"/>
    <xf numFmtId="164" fontId="2" fillId="0" borderId="0" xfId="6" applyNumberFormat="1" applyFill="1"/>
    <xf numFmtId="0" fontId="3" fillId="9" borderId="0" xfId="6" applyFont="1" applyFill="1"/>
    <xf numFmtId="41" fontId="2" fillId="9" borderId="1" xfId="6" applyNumberFormat="1" applyFill="1" applyBorder="1"/>
    <xf numFmtId="0" fontId="2" fillId="9" borderId="0" xfId="6" applyFill="1"/>
    <xf numFmtId="41" fontId="2" fillId="9" borderId="0" xfId="6" applyNumberFormat="1" applyFill="1"/>
    <xf numFmtId="41" fontId="2" fillId="0" borderId="1" xfId="6" applyNumberFormat="1" applyFill="1" applyBorder="1"/>
    <xf numFmtId="17" fontId="3" fillId="0" borderId="1" xfId="6" applyNumberFormat="1" applyFont="1" applyBorder="1" applyAlignment="1">
      <alignment horizontal="center"/>
    </xf>
    <xf numFmtId="17" fontId="3" fillId="0" borderId="1" xfId="6" applyNumberFormat="1" applyFont="1" applyFill="1" applyBorder="1" applyAlignment="1">
      <alignment horizontal="center"/>
    </xf>
    <xf numFmtId="0" fontId="3" fillId="6" borderId="2" xfId="6" applyFont="1" applyFill="1" applyBorder="1" applyAlignment="1">
      <alignment horizontal="center" wrapText="1"/>
    </xf>
    <xf numFmtId="0" fontId="3" fillId="6" borderId="2" xfId="6" applyFont="1" applyFill="1" applyBorder="1" applyAlignment="1">
      <alignment horizontal="center"/>
    </xf>
    <xf numFmtId="0" fontId="2" fillId="0" borderId="0" xfId="6" applyAlignment="1">
      <alignment horizontal="center"/>
    </xf>
    <xf numFmtId="0" fontId="3" fillId="6" borderId="4" xfId="6" applyFon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3.2"/>
  <cols>
    <col min="2" max="2" width="20.44140625" customWidth="1"/>
    <col min="3" max="3" width="119.88671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6.4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8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8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4.4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8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8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8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8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4.4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0.109375" bestFit="1" customWidth="1"/>
    <col min="16" max="16" width="13.109375" bestFit="1" customWidth="1"/>
  </cols>
  <sheetData>
    <row r="1" spans="1:15" ht="13.8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4.4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8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8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8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8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8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8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8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8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8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4.4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1" width="12.10937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2.109375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0" width="13.88671875" customWidth="1"/>
    <col min="11" max="11" width="14.4414062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4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0" width="13.88671875" customWidth="1"/>
    <col min="11" max="11" width="14.4414062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5" ht="13.8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4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0" width="13.88671875" customWidth="1"/>
    <col min="11" max="11" width="14.44140625" customWidth="1"/>
    <col min="12" max="13" width="12.88671875" customWidth="1"/>
    <col min="14" max="14" width="12.88671875" bestFit="1" customWidth="1"/>
    <col min="15" max="15" width="12.44140625" bestFit="1" customWidth="1"/>
    <col min="16" max="16" width="13.109375" bestFit="1" customWidth="1"/>
  </cols>
  <sheetData>
    <row r="1" spans="1:16" ht="13.8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8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8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3.2"/>
  <cols>
    <col min="1" max="1" width="35.44140625" customWidth="1"/>
    <col min="2" max="2" width="14" customWidth="1"/>
    <col min="3" max="3" width="12.5546875" customWidth="1"/>
    <col min="4" max="4" width="14" customWidth="1"/>
    <col min="5" max="5" width="13.5546875" customWidth="1"/>
    <col min="6" max="6" width="12.88671875" customWidth="1"/>
    <col min="7" max="7" width="12.5546875" style="6" customWidth="1"/>
    <col min="8" max="9" width="12.88671875" customWidth="1"/>
    <col min="10" max="10" width="13.88671875" customWidth="1"/>
    <col min="11" max="11" width="14.44140625" customWidth="1"/>
    <col min="12" max="13" width="12.88671875" customWidth="1"/>
    <col min="14" max="14" width="12.88671875" bestFit="1" customWidth="1"/>
    <col min="15" max="15" width="12.44140625" bestFit="1" customWidth="1"/>
  </cols>
  <sheetData>
    <row r="1" spans="1:15" ht="13.8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8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8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8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8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8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8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4.4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8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8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8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8"/>
  <sheetViews>
    <sheetView showGridLines="0" tabSelected="1" topLeftCell="B27" zoomScaleNormal="100" workbookViewId="0">
      <selection activeCell="M46" sqref="M46"/>
    </sheetView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  <col min="15" max="15" width="12.109375" bestFit="1" customWidth="1"/>
    <col min="16" max="16" width="12.44140625" bestFit="1" customWidth="1"/>
  </cols>
  <sheetData>
    <row r="1" spans="1:16" ht="13.8" thickBot="1">
      <c r="A1" s="46" t="s">
        <v>140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6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451001</v>
      </c>
      <c r="N5" s="102">
        <f>SUM(B5:M5)</f>
        <v>10263290</v>
      </c>
    </row>
    <row r="6" spans="1:16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405274</v>
      </c>
      <c r="N6" s="103">
        <f>SUM(B6:M6)</f>
        <v>1487385</v>
      </c>
    </row>
    <row r="7" spans="1:16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6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6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856275</v>
      </c>
      <c r="N9" s="12">
        <f t="shared" si="0"/>
        <v>11750675</v>
      </c>
      <c r="P9" s="25">
        <f t="shared" ref="P9:P61" si="1">SUM(B9:M9)</f>
        <v>11750675</v>
      </c>
    </row>
    <row r="10" spans="1:16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P10" s="25">
        <f t="shared" si="1"/>
        <v>0</v>
      </c>
    </row>
    <row r="11" spans="1:16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P11" s="25">
        <f t="shared" si="1"/>
        <v>0</v>
      </c>
    </row>
    <row r="12" spans="1:16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P12" s="25">
        <f t="shared" si="1"/>
        <v>0</v>
      </c>
    </row>
    <row r="13" spans="1:16" s="6" customFormat="1" ht="21" customHeight="1" thickBot="1">
      <c r="A13" s="13" t="s">
        <v>32</v>
      </c>
      <c r="B13" s="14">
        <f t="shared" ref="B13:N13" si="2">B9+B11</f>
        <v>676647</v>
      </c>
      <c r="C13" s="14">
        <f>C9+C11</f>
        <v>2268784</v>
      </c>
      <c r="D13" s="14">
        <f t="shared" si="2"/>
        <v>1063809</v>
      </c>
      <c r="E13" s="14">
        <f t="shared" si="2"/>
        <v>712809</v>
      </c>
      <c r="F13" s="14">
        <f t="shared" si="2"/>
        <v>467842</v>
      </c>
      <c r="G13" s="14">
        <f t="shared" si="2"/>
        <v>514405</v>
      </c>
      <c r="H13" s="14">
        <f t="shared" si="2"/>
        <v>1495813</v>
      </c>
      <c r="I13" s="14">
        <f t="shared" si="2"/>
        <v>745289</v>
      </c>
      <c r="J13" s="14">
        <f t="shared" si="2"/>
        <v>1031702</v>
      </c>
      <c r="K13" s="14">
        <f t="shared" si="2"/>
        <v>1048062</v>
      </c>
      <c r="L13" s="14">
        <f t="shared" si="2"/>
        <v>869238</v>
      </c>
      <c r="M13" s="14">
        <f t="shared" si="2"/>
        <v>856275</v>
      </c>
      <c r="N13" s="14">
        <f t="shared" si="2"/>
        <v>11750675</v>
      </c>
      <c r="P13" s="25">
        <f t="shared" si="1"/>
        <v>11750675</v>
      </c>
    </row>
    <row r="14" spans="1:16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  <c r="P14" s="25">
        <f t="shared" si="1"/>
        <v>0</v>
      </c>
    </row>
    <row r="15" spans="1:16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  <c r="P15" s="25">
        <f t="shared" si="1"/>
        <v>0</v>
      </c>
    </row>
    <row r="16" spans="1:16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  <c r="P16" s="25">
        <f t="shared" si="1"/>
        <v>6288271</v>
      </c>
    </row>
    <row r="17" spans="1:16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  <c r="P17" s="25">
        <f t="shared" si="1"/>
        <v>0</v>
      </c>
    </row>
    <row r="18" spans="1:16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  <c r="P18" s="25">
        <f t="shared" si="1"/>
        <v>0</v>
      </c>
    </row>
    <row r="19" spans="1:16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  <c r="P19" s="25">
        <f t="shared" si="1"/>
        <v>0</v>
      </c>
    </row>
    <row r="20" spans="1:16" s="6" customFormat="1" ht="13.8" collapsed="1" thickTop="1">
      <c r="A20" s="13" t="s">
        <v>35</v>
      </c>
      <c r="B20" s="12">
        <f t="shared" ref="B20:N20" si="3">SUM(B16:B19)</f>
        <v>336814</v>
      </c>
      <c r="C20" s="12">
        <f t="shared" si="3"/>
        <v>1608163</v>
      </c>
      <c r="D20" s="12">
        <f t="shared" si="3"/>
        <v>538743</v>
      </c>
      <c r="E20" s="12">
        <f t="shared" si="3"/>
        <v>333634</v>
      </c>
      <c r="F20" s="12">
        <f t="shared" si="3"/>
        <v>165810</v>
      </c>
      <c r="G20" s="12">
        <f t="shared" si="3"/>
        <v>246277</v>
      </c>
      <c r="H20" s="12">
        <f t="shared" si="3"/>
        <v>915207</v>
      </c>
      <c r="I20" s="12">
        <f t="shared" si="3"/>
        <v>355342</v>
      </c>
      <c r="J20" s="12">
        <f t="shared" si="3"/>
        <v>492354</v>
      </c>
      <c r="K20" s="12">
        <f t="shared" si="3"/>
        <v>643579</v>
      </c>
      <c r="L20" s="12">
        <f t="shared" si="3"/>
        <v>334574</v>
      </c>
      <c r="M20" s="12">
        <f t="shared" si="3"/>
        <v>317774</v>
      </c>
      <c r="N20" s="12">
        <f t="shared" si="3"/>
        <v>6288271</v>
      </c>
      <c r="P20" s="25">
        <f t="shared" si="1"/>
        <v>6288271</v>
      </c>
    </row>
    <row r="21" spans="1:16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P21" s="25">
        <f t="shared" si="1"/>
        <v>0</v>
      </c>
    </row>
    <row r="22" spans="1:16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P22" s="25">
        <f t="shared" si="1"/>
        <v>0</v>
      </c>
    </row>
    <row r="23" spans="1:16" s="6" customFormat="1" hidden="1" outlineLevel="1">
      <c r="A23" s="6" t="s">
        <v>37</v>
      </c>
      <c r="B23" s="7">
        <f t="shared" ref="B23:M26" si="4">+B5-B16</f>
        <v>140094</v>
      </c>
      <c r="C23" s="7">
        <f t="shared" si="4"/>
        <v>602829</v>
      </c>
      <c r="D23" s="7">
        <f t="shared" si="4"/>
        <v>357054</v>
      </c>
      <c r="E23" s="7">
        <f t="shared" si="4"/>
        <v>346547</v>
      </c>
      <c r="F23" s="7">
        <f t="shared" si="4"/>
        <v>229697</v>
      </c>
      <c r="G23" s="7">
        <f t="shared" si="4"/>
        <v>237270</v>
      </c>
      <c r="H23" s="7">
        <f>+H5-H16</f>
        <v>547117</v>
      </c>
      <c r="I23" s="7">
        <f t="shared" si="4"/>
        <v>190788</v>
      </c>
      <c r="J23" s="7">
        <f t="shared" si="4"/>
        <v>321413</v>
      </c>
      <c r="K23" s="7">
        <f t="shared" si="4"/>
        <v>395094</v>
      </c>
      <c r="L23" s="7">
        <f t="shared" si="4"/>
        <v>473889</v>
      </c>
      <c r="M23" s="7">
        <f t="shared" si="4"/>
        <v>133227</v>
      </c>
      <c r="N23" s="7">
        <f>SUM(B23:M23)</f>
        <v>3975019</v>
      </c>
      <c r="P23" s="25">
        <f t="shared" si="1"/>
        <v>3975019</v>
      </c>
    </row>
    <row r="24" spans="1:16" s="6" customFormat="1" hidden="1" outlineLevel="1">
      <c r="A24" s="6" t="s">
        <v>37</v>
      </c>
      <c r="B24" s="7">
        <f t="shared" si="4"/>
        <v>199739</v>
      </c>
      <c r="C24" s="7">
        <f t="shared" si="4"/>
        <v>57792</v>
      </c>
      <c r="D24" s="7">
        <f t="shared" si="4"/>
        <v>168012</v>
      </c>
      <c r="E24" s="7">
        <f t="shared" si="4"/>
        <v>32628</v>
      </c>
      <c r="F24" s="7">
        <f t="shared" si="4"/>
        <v>72335</v>
      </c>
      <c r="G24" s="7">
        <f t="shared" si="4"/>
        <v>30858</v>
      </c>
      <c r="H24" s="7">
        <f>+H6-H17</f>
        <v>33489</v>
      </c>
      <c r="I24" s="7">
        <f t="shared" si="4"/>
        <v>199159</v>
      </c>
      <c r="J24" s="7">
        <f t="shared" si="4"/>
        <v>217935</v>
      </c>
      <c r="K24" s="7">
        <f t="shared" si="4"/>
        <v>9389</v>
      </c>
      <c r="L24" s="7">
        <f t="shared" si="4"/>
        <v>60775</v>
      </c>
      <c r="M24" s="7">
        <f t="shared" si="4"/>
        <v>405274</v>
      </c>
      <c r="N24" s="7">
        <f>SUM(B24:M24)</f>
        <v>1487385</v>
      </c>
      <c r="P24" s="25">
        <f t="shared" si="1"/>
        <v>1487385</v>
      </c>
    </row>
    <row r="25" spans="1:16" s="6" customFormat="1" hidden="1" outlineLevel="1">
      <c r="A25" s="6" t="s">
        <v>38</v>
      </c>
      <c r="B25" s="7">
        <f t="shared" si="4"/>
        <v>0</v>
      </c>
      <c r="C25" s="7">
        <f t="shared" si="4"/>
        <v>0</v>
      </c>
      <c r="D25" s="7">
        <f t="shared" si="4"/>
        <v>0</v>
      </c>
      <c r="E25" s="7">
        <f t="shared" si="4"/>
        <v>0</v>
      </c>
      <c r="F25" s="7">
        <f t="shared" si="4"/>
        <v>0</v>
      </c>
      <c r="G25" s="7">
        <f t="shared" si="4"/>
        <v>0</v>
      </c>
      <c r="H25" s="7">
        <f t="shared" si="4"/>
        <v>0</v>
      </c>
      <c r="I25" s="7">
        <f t="shared" si="4"/>
        <v>0</v>
      </c>
      <c r="J25" s="7">
        <f t="shared" si="4"/>
        <v>0</v>
      </c>
      <c r="K25" s="7">
        <f t="shared" si="4"/>
        <v>0</v>
      </c>
      <c r="L25" s="7">
        <f t="shared" si="4"/>
        <v>0</v>
      </c>
      <c r="M25" s="7">
        <f t="shared" si="4"/>
        <v>0</v>
      </c>
      <c r="N25" s="7">
        <f>SUM(B25:M25)</f>
        <v>0</v>
      </c>
      <c r="P25" s="25">
        <f t="shared" si="1"/>
        <v>0</v>
      </c>
    </row>
    <row r="26" spans="1:16" s="6" customFormat="1" hidden="1" outlineLevel="1">
      <c r="A26" s="6" t="s">
        <v>38</v>
      </c>
      <c r="B26" s="15">
        <f t="shared" si="4"/>
        <v>0</v>
      </c>
      <c r="C26" s="15">
        <f t="shared" si="4"/>
        <v>0</v>
      </c>
      <c r="D26" s="15">
        <f t="shared" si="4"/>
        <v>0</v>
      </c>
      <c r="E26" s="15">
        <f t="shared" si="4"/>
        <v>0</v>
      </c>
      <c r="F26" s="15">
        <f t="shared" si="4"/>
        <v>0</v>
      </c>
      <c r="G26" s="15">
        <f t="shared" si="4"/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>SUM(B26:M26)</f>
        <v>0</v>
      </c>
      <c r="P26" s="25">
        <f t="shared" si="1"/>
        <v>0</v>
      </c>
    </row>
    <row r="27" spans="1:16" s="6" customFormat="1" collapsed="1">
      <c r="A27" s="13" t="s">
        <v>39</v>
      </c>
      <c r="B27" s="12">
        <f t="shared" ref="B27:N27" si="5">SUM(B23:B26)</f>
        <v>339833</v>
      </c>
      <c r="C27" s="12">
        <f t="shared" si="5"/>
        <v>660621</v>
      </c>
      <c r="D27" s="12">
        <f t="shared" si="5"/>
        <v>525066</v>
      </c>
      <c r="E27" s="12">
        <f t="shared" si="5"/>
        <v>379175</v>
      </c>
      <c r="F27" s="12">
        <f t="shared" si="5"/>
        <v>302032</v>
      </c>
      <c r="G27" s="12">
        <f t="shared" si="5"/>
        <v>268128</v>
      </c>
      <c r="H27" s="12">
        <f>SUM(H23:H26)</f>
        <v>580606</v>
      </c>
      <c r="I27" s="12">
        <f t="shared" si="5"/>
        <v>389947</v>
      </c>
      <c r="J27" s="12">
        <f t="shared" si="5"/>
        <v>539348</v>
      </c>
      <c r="K27" s="12">
        <f t="shared" si="5"/>
        <v>404483</v>
      </c>
      <c r="L27" s="12">
        <f t="shared" si="5"/>
        <v>534664</v>
      </c>
      <c r="M27" s="12">
        <f>SUM(M23:M26)</f>
        <v>538501</v>
      </c>
      <c r="N27" s="12">
        <f t="shared" si="5"/>
        <v>5462404</v>
      </c>
      <c r="P27" s="25">
        <f t="shared" si="1"/>
        <v>5462404</v>
      </c>
    </row>
    <row r="28" spans="1:16" s="6" customFormat="1" ht="14.25" customHeight="1">
      <c r="B28" s="73">
        <f>IFERROR(+B27/B9, 0)</f>
        <v>0.50223085301493986</v>
      </c>
      <c r="C28" s="73">
        <f t="shared" ref="C28:M28" si="6">IFERROR(+C27/C9, 0)</f>
        <v>0.291178446251384</v>
      </c>
      <c r="D28" s="73">
        <f t="shared" si="6"/>
        <v>0.49357168439071297</v>
      </c>
      <c r="E28" s="73">
        <f t="shared" si="6"/>
        <v>0.53194474256077018</v>
      </c>
      <c r="F28" s="73">
        <f t="shared" si="6"/>
        <v>0.64558547543828904</v>
      </c>
      <c r="G28" s="73">
        <f t="shared" si="6"/>
        <v>0.52123910148618302</v>
      </c>
      <c r="H28" s="73">
        <f t="shared" si="6"/>
        <v>0.38815413424004203</v>
      </c>
      <c r="I28" s="73">
        <f t="shared" si="6"/>
        <v>0.52321582634387465</v>
      </c>
      <c r="J28" s="73">
        <f t="shared" si="6"/>
        <v>0.52277498735099859</v>
      </c>
      <c r="K28" s="73">
        <f t="shared" si="6"/>
        <v>0.38593422908186731</v>
      </c>
      <c r="L28" s="73">
        <f t="shared" si="6"/>
        <v>0.61509506027117999</v>
      </c>
      <c r="M28" s="73">
        <f t="shared" si="6"/>
        <v>0.62888791568129399</v>
      </c>
      <c r="N28" s="73">
        <f t="shared" ref="N28" si="7">+N27/N9</f>
        <v>0.46485874215736545</v>
      </c>
      <c r="P28" s="25">
        <f t="shared" si="1"/>
        <v>6.0498124561115354</v>
      </c>
    </row>
    <row r="29" spans="1:16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  <c r="P29" s="25">
        <f t="shared" si="1"/>
        <v>0</v>
      </c>
    </row>
    <row r="30" spans="1:16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  <c r="P30" s="25">
        <f t="shared" si="1"/>
        <v>3383682</v>
      </c>
    </row>
    <row r="31" spans="1:16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  <c r="P31" s="25">
        <f t="shared" si="1"/>
        <v>1860285</v>
      </c>
    </row>
    <row r="32" spans="1:16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P32" s="25">
        <f t="shared" si="1"/>
        <v>0</v>
      </c>
    </row>
    <row r="33" spans="1:16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P33" s="25">
        <f t="shared" si="1"/>
        <v>0</v>
      </c>
    </row>
    <row r="34" spans="1:16" s="6" customFormat="1" collapsed="1">
      <c r="A34" s="13" t="s">
        <v>43</v>
      </c>
      <c r="B34" s="12">
        <f t="shared" ref="B34:N34" si="8">SUM(B30:B33)</f>
        <v>431516</v>
      </c>
      <c r="C34" s="12">
        <f t="shared" si="8"/>
        <v>466646</v>
      </c>
      <c r="D34" s="12">
        <f t="shared" si="8"/>
        <v>459724</v>
      </c>
      <c r="E34" s="12">
        <f t="shared" si="8"/>
        <v>495229</v>
      </c>
      <c r="F34" s="12">
        <f t="shared" si="8"/>
        <v>408077</v>
      </c>
      <c r="G34" s="12">
        <f t="shared" si="8"/>
        <v>406913</v>
      </c>
      <c r="H34" s="12">
        <f t="shared" si="8"/>
        <v>479358</v>
      </c>
      <c r="I34" s="12">
        <f t="shared" si="8"/>
        <v>400621</v>
      </c>
      <c r="J34" s="12">
        <f t="shared" si="8"/>
        <v>418343</v>
      </c>
      <c r="K34" s="12">
        <f t="shared" si="8"/>
        <v>461407</v>
      </c>
      <c r="L34" s="12">
        <f t="shared" si="8"/>
        <v>407466</v>
      </c>
      <c r="M34" s="12">
        <f t="shared" si="8"/>
        <v>408667</v>
      </c>
      <c r="N34" s="12">
        <f t="shared" si="8"/>
        <v>5243967</v>
      </c>
      <c r="P34" s="25">
        <f t="shared" si="1"/>
        <v>5243967</v>
      </c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P35" s="25">
        <f t="shared" si="1"/>
        <v>0</v>
      </c>
    </row>
    <row r="36" spans="1:16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  <c r="P36" s="25">
        <f t="shared" si="1"/>
        <v>0</v>
      </c>
    </row>
    <row r="37" spans="1:16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631927</v>
      </c>
      <c r="N37" s="103">
        <f>SUM(B37:M37)</f>
        <v>8021841</v>
      </c>
      <c r="P37" s="25">
        <f t="shared" si="1"/>
        <v>8021841</v>
      </c>
    </row>
    <row r="38" spans="1:16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9">-C34</f>
        <v>-466646</v>
      </c>
      <c r="D38" s="7">
        <f t="shared" si="9"/>
        <v>-459724</v>
      </c>
      <c r="E38" s="7">
        <f t="shared" si="9"/>
        <v>-495229</v>
      </c>
      <c r="F38" s="7">
        <f t="shared" si="9"/>
        <v>-408077</v>
      </c>
      <c r="G38" s="7">
        <f t="shared" si="9"/>
        <v>-406913</v>
      </c>
      <c r="H38" s="7">
        <f>-H34</f>
        <v>-479358</v>
      </c>
      <c r="I38" s="7">
        <f t="shared" si="9"/>
        <v>-400621</v>
      </c>
      <c r="J38" s="7">
        <f t="shared" si="9"/>
        <v>-418343</v>
      </c>
      <c r="K38" s="7">
        <f t="shared" si="9"/>
        <v>-461407</v>
      </c>
      <c r="L38" s="7">
        <f t="shared" si="9"/>
        <v>-407466</v>
      </c>
      <c r="M38" s="7">
        <f t="shared" si="9"/>
        <v>-408667</v>
      </c>
      <c r="N38" s="7">
        <f>SUM(B38:M38)</f>
        <v>-5243967</v>
      </c>
      <c r="P38" s="25">
        <f t="shared" si="1"/>
        <v>-5243967</v>
      </c>
    </row>
    <row r="39" spans="1:16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  <c r="P39" s="25">
        <f t="shared" si="1"/>
        <v>-926960</v>
      </c>
    </row>
    <row r="40" spans="1:16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  <c r="P40" s="25">
        <f t="shared" si="1"/>
        <v>-85884</v>
      </c>
    </row>
    <row r="41" spans="1:16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  <c r="P41" s="25">
        <f t="shared" si="1"/>
        <v>0</v>
      </c>
    </row>
    <row r="42" spans="1:16" s="6" customFormat="1" collapsed="1">
      <c r="A42" s="13" t="s">
        <v>49</v>
      </c>
      <c r="B42" s="12">
        <f t="shared" ref="B42:N42" si="10">SUM(B37:B41)</f>
        <v>180027</v>
      </c>
      <c r="C42" s="12">
        <f t="shared" si="10"/>
        <v>52320</v>
      </c>
      <c r="D42" s="12">
        <f t="shared" si="10"/>
        <v>139992</v>
      </c>
      <c r="E42" s="12">
        <f t="shared" si="10"/>
        <v>330625</v>
      </c>
      <c r="F42" s="12">
        <f t="shared" si="10"/>
        <v>146973</v>
      </c>
      <c r="G42" s="12">
        <f t="shared" si="10"/>
        <v>167463</v>
      </c>
      <c r="H42" s="12">
        <f t="shared" si="10"/>
        <v>78923</v>
      </c>
      <c r="I42" s="12">
        <f t="shared" si="10"/>
        <v>126776</v>
      </c>
      <c r="J42" s="12">
        <f t="shared" si="10"/>
        <v>114742</v>
      </c>
      <c r="K42" s="12">
        <f t="shared" si="10"/>
        <v>123249</v>
      </c>
      <c r="L42" s="12">
        <f t="shared" si="10"/>
        <v>115864</v>
      </c>
      <c r="M42" s="12">
        <f t="shared" si="10"/>
        <v>188076</v>
      </c>
      <c r="N42" s="12">
        <f t="shared" si="10"/>
        <v>1765030</v>
      </c>
      <c r="P42" s="25">
        <f t="shared" si="1"/>
        <v>1765030</v>
      </c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P43" s="25">
        <f t="shared" si="1"/>
        <v>0</v>
      </c>
    </row>
    <row r="44" spans="1:16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744031</v>
      </c>
      <c r="N44" s="126">
        <f>SUM(B44:M44)</f>
        <v>2840823</v>
      </c>
      <c r="P44" s="25">
        <f t="shared" si="1"/>
        <v>2840823</v>
      </c>
    </row>
    <row r="45" spans="1:16" s="6" customFormat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P45" s="25">
        <f t="shared" si="1"/>
        <v>0</v>
      </c>
    </row>
    <row r="46" spans="1:16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1">SUM(D44:D45)</f>
        <v>210081</v>
      </c>
      <c r="E46" s="12">
        <f t="shared" si="11"/>
        <v>259750</v>
      </c>
      <c r="F46" s="12">
        <f t="shared" si="11"/>
        <v>-183271</v>
      </c>
      <c r="G46" s="12">
        <f t="shared" si="11"/>
        <v>211175</v>
      </c>
      <c r="H46" s="12">
        <f t="shared" si="11"/>
        <v>247477</v>
      </c>
      <c r="I46" s="12">
        <f t="shared" si="11"/>
        <v>217202</v>
      </c>
      <c r="J46" s="12">
        <f t="shared" si="11"/>
        <v>225320</v>
      </c>
      <c r="K46" s="12">
        <f t="shared" si="11"/>
        <v>242086</v>
      </c>
      <c r="L46" s="12">
        <f t="shared" si="11"/>
        <v>213156</v>
      </c>
      <c r="M46" s="12">
        <f t="shared" si="11"/>
        <v>744031</v>
      </c>
      <c r="N46" s="12">
        <f t="shared" si="11"/>
        <v>2840823</v>
      </c>
      <c r="P46" s="25">
        <f t="shared" si="1"/>
        <v>2840823</v>
      </c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  <c r="P47" s="25">
        <f t="shared" si="1"/>
        <v>0</v>
      </c>
    </row>
    <row r="48" spans="1:16">
      <c r="A48" s="13" t="s">
        <v>52</v>
      </c>
      <c r="B48" s="19">
        <f t="shared" ref="B48:N48" si="12">+B20+B34+B42+B46</f>
        <v>1183060</v>
      </c>
      <c r="C48" s="19">
        <f t="shared" si="12"/>
        <v>2346242</v>
      </c>
      <c r="D48" s="19">
        <f t="shared" si="12"/>
        <v>1348540</v>
      </c>
      <c r="E48" s="19">
        <f t="shared" si="12"/>
        <v>1419238</v>
      </c>
      <c r="F48" s="19">
        <f>+F20+F34+F42+F46</f>
        <v>537589</v>
      </c>
      <c r="G48" s="19">
        <f t="shared" si="12"/>
        <v>1031828</v>
      </c>
      <c r="H48" s="19">
        <f t="shared" si="12"/>
        <v>1720965</v>
      </c>
      <c r="I48" s="19">
        <f t="shared" si="12"/>
        <v>1099941</v>
      </c>
      <c r="J48" s="19">
        <f t="shared" si="12"/>
        <v>1250759</v>
      </c>
      <c r="K48" s="19">
        <f t="shared" si="12"/>
        <v>1470321</v>
      </c>
      <c r="L48" s="19">
        <f t="shared" si="12"/>
        <v>1071060</v>
      </c>
      <c r="M48" s="19">
        <f t="shared" si="12"/>
        <v>1658548</v>
      </c>
      <c r="N48" s="19">
        <f t="shared" si="12"/>
        <v>16138091</v>
      </c>
      <c r="P48" s="25">
        <f t="shared" si="1"/>
        <v>16138091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  <c r="P49" s="25">
        <f t="shared" si="1"/>
        <v>0</v>
      </c>
    </row>
    <row r="50" spans="1:21">
      <c r="A50" s="1" t="s">
        <v>53</v>
      </c>
      <c r="B50" s="12">
        <f t="shared" ref="B50:M50" si="13">+B13-B48</f>
        <v>-506413</v>
      </c>
      <c r="C50" s="12">
        <f t="shared" si="13"/>
        <v>-77458</v>
      </c>
      <c r="D50" s="12">
        <f t="shared" si="13"/>
        <v>-284731</v>
      </c>
      <c r="E50" s="12">
        <f t="shared" si="13"/>
        <v>-706429</v>
      </c>
      <c r="F50" s="12">
        <f>+F13-F48</f>
        <v>-69747</v>
      </c>
      <c r="G50" s="12">
        <f t="shared" si="13"/>
        <v>-517423</v>
      </c>
      <c r="H50" s="12">
        <f>+H13-H48</f>
        <v>-225152</v>
      </c>
      <c r="I50" s="12">
        <f t="shared" si="13"/>
        <v>-354652</v>
      </c>
      <c r="J50" s="12">
        <f t="shared" si="13"/>
        <v>-219057</v>
      </c>
      <c r="K50" s="12">
        <f t="shared" si="13"/>
        <v>-422259</v>
      </c>
      <c r="L50" s="12">
        <f t="shared" si="13"/>
        <v>-201822</v>
      </c>
      <c r="M50" s="12">
        <f t="shared" si="13"/>
        <v>-802273</v>
      </c>
      <c r="N50" s="12">
        <f>SUM(B50:M50)</f>
        <v>-4387416</v>
      </c>
      <c r="O50" s="2">
        <f>+N50-N39-N40</f>
        <v>-3374572</v>
      </c>
      <c r="P50" s="25">
        <f t="shared" si="1"/>
        <v>-4387416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  <c r="P51" s="25">
        <f t="shared" si="1"/>
        <v>0</v>
      </c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  <c r="P52" s="25">
        <f t="shared" si="1"/>
        <v>0</v>
      </c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4">SUM(B53:M53)</f>
        <v>249883</v>
      </c>
      <c r="P53" s="25">
        <f t="shared" si="1"/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4"/>
        <v>95000</v>
      </c>
      <c r="P54" s="25">
        <f t="shared" si="1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4"/>
        <v>1404531</v>
      </c>
      <c r="P55" s="25">
        <f t="shared" si="1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  <c r="P56" s="25">
        <f t="shared" si="1"/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4"/>
        <v>-643647</v>
      </c>
      <c r="P57" s="25">
        <f t="shared" si="1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4"/>
        <v>-400000</v>
      </c>
      <c r="P58" s="25">
        <f t="shared" si="1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4"/>
        <v>-215279</v>
      </c>
      <c r="P59" s="25">
        <f t="shared" si="1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4"/>
        <v>-2807174</v>
      </c>
      <c r="P60" s="25">
        <f t="shared" si="1"/>
        <v>-2807174</v>
      </c>
    </row>
    <row r="61" spans="1:21" s="6" customFormat="1">
      <c r="A61" s="13" t="s">
        <v>60</v>
      </c>
      <c r="B61" s="19">
        <f t="shared" ref="B61:N61" si="15">SUM(B53:B60)</f>
        <v>-95981</v>
      </c>
      <c r="C61" s="19">
        <f t="shared" si="15"/>
        <v>-398807</v>
      </c>
      <c r="D61" s="19">
        <f t="shared" si="15"/>
        <v>210822</v>
      </c>
      <c r="E61" s="19">
        <f t="shared" si="15"/>
        <v>171513</v>
      </c>
      <c r="F61" s="19">
        <f t="shared" si="15"/>
        <v>-983127</v>
      </c>
      <c r="G61" s="19">
        <f t="shared" si="15"/>
        <v>-394610</v>
      </c>
      <c r="H61" s="19">
        <f t="shared" si="15"/>
        <v>34428</v>
      </c>
      <c r="I61" s="19">
        <f t="shared" si="15"/>
        <v>-249647</v>
      </c>
      <c r="J61" s="19">
        <f t="shared" si="15"/>
        <v>-80559</v>
      </c>
      <c r="K61" s="19">
        <f t="shared" si="15"/>
        <v>-344840</v>
      </c>
      <c r="L61" s="19">
        <f t="shared" si="15"/>
        <v>-79612</v>
      </c>
      <c r="M61" s="19">
        <f t="shared" si="15"/>
        <v>393594</v>
      </c>
      <c r="N61" s="19">
        <f t="shared" si="15"/>
        <v>-1816826</v>
      </c>
      <c r="P61" s="25">
        <f t="shared" si="1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6">+B61+B48</f>
        <v>1087079</v>
      </c>
      <c r="C64" s="19">
        <f t="shared" si="16"/>
        <v>1947435</v>
      </c>
      <c r="D64" s="19">
        <f t="shared" si="16"/>
        <v>1559362</v>
      </c>
      <c r="E64" s="19">
        <f t="shared" si="16"/>
        <v>1590751</v>
      </c>
      <c r="F64" s="19">
        <f t="shared" si="16"/>
        <v>-445538</v>
      </c>
      <c r="G64" s="19">
        <f t="shared" si="16"/>
        <v>637218</v>
      </c>
      <c r="H64" s="19">
        <f t="shared" si="16"/>
        <v>1755393</v>
      </c>
      <c r="I64" s="19">
        <f t="shared" si="16"/>
        <v>850294</v>
      </c>
      <c r="J64" s="19">
        <f t="shared" si="16"/>
        <v>1170200</v>
      </c>
      <c r="K64" s="19">
        <f t="shared" si="16"/>
        <v>1125481</v>
      </c>
      <c r="L64" s="19">
        <f t="shared" si="16"/>
        <v>991448</v>
      </c>
      <c r="M64" s="19">
        <f t="shared" si="16"/>
        <v>2052142</v>
      </c>
      <c r="N64" s="19">
        <f t="shared" si="16"/>
        <v>14321265</v>
      </c>
    </row>
    <row r="65" spans="1:16" ht="13.8" thickBot="1">
      <c r="A65" s="13" t="s">
        <v>63</v>
      </c>
      <c r="B65" s="14">
        <f t="shared" ref="B65:N65" si="17">+B13-B64</f>
        <v>-410432</v>
      </c>
      <c r="C65" s="14">
        <f t="shared" si="17"/>
        <v>321349</v>
      </c>
      <c r="D65" s="14">
        <f t="shared" si="17"/>
        <v>-495553</v>
      </c>
      <c r="E65" s="14">
        <f t="shared" si="17"/>
        <v>-877942</v>
      </c>
      <c r="F65" s="14">
        <f t="shared" si="17"/>
        <v>913380</v>
      </c>
      <c r="G65" s="14">
        <f t="shared" si="17"/>
        <v>-122813</v>
      </c>
      <c r="H65" s="14">
        <f t="shared" si="17"/>
        <v>-259580</v>
      </c>
      <c r="I65" s="14">
        <f t="shared" si="17"/>
        <v>-105005</v>
      </c>
      <c r="J65" s="14">
        <f t="shared" si="17"/>
        <v>-138498</v>
      </c>
      <c r="K65" s="14">
        <f t="shared" si="17"/>
        <v>-77419</v>
      </c>
      <c r="L65" s="14">
        <f t="shared" si="17"/>
        <v>-122210</v>
      </c>
      <c r="M65" s="14">
        <f t="shared" si="17"/>
        <v>-1195867</v>
      </c>
      <c r="N65" s="14">
        <f t="shared" si="17"/>
        <v>-2570590</v>
      </c>
      <c r="O65" s="25"/>
      <c r="P65" s="25">
        <f>SUM(B65:M65)</f>
        <v>-2570590</v>
      </c>
    </row>
    <row r="66" spans="1:16" s="6" customFormat="1" ht="13.8" thickTop="1">
      <c r="A66" s="13" t="s">
        <v>64</v>
      </c>
      <c r="B66" s="12">
        <f>+B65</f>
        <v>-410432</v>
      </c>
      <c r="C66" s="12">
        <f t="shared" ref="C66:M66" si="18">B66+C65</f>
        <v>-89083</v>
      </c>
      <c r="D66" s="12">
        <f t="shared" si="18"/>
        <v>-584636</v>
      </c>
      <c r="E66" s="12">
        <f t="shared" si="18"/>
        <v>-1462578</v>
      </c>
      <c r="F66" s="12">
        <f t="shared" si="18"/>
        <v>-549198</v>
      </c>
      <c r="G66" s="12">
        <f t="shared" si="18"/>
        <v>-672011</v>
      </c>
      <c r="H66" s="12">
        <f t="shared" si="18"/>
        <v>-931591</v>
      </c>
      <c r="I66" s="12">
        <f>H66+I65</f>
        <v>-1036596</v>
      </c>
      <c r="J66" s="12">
        <f t="shared" si="18"/>
        <v>-1175094</v>
      </c>
      <c r="K66" s="12">
        <f t="shared" si="18"/>
        <v>-1252513</v>
      </c>
      <c r="L66" s="12">
        <f t="shared" si="18"/>
        <v>-1374723</v>
      </c>
      <c r="M66" s="12">
        <f t="shared" si="18"/>
        <v>-2570590</v>
      </c>
      <c r="N66" s="12"/>
    </row>
    <row r="67" spans="1:16">
      <c r="A67" s="13" t="s">
        <v>65</v>
      </c>
      <c r="B67" s="12">
        <f t="shared" ref="B67:M67" si="19">+$B$63+B66</f>
        <v>14799859</v>
      </c>
      <c r="C67" s="12">
        <f t="shared" si="19"/>
        <v>15121208</v>
      </c>
      <c r="D67" s="12">
        <f t="shared" si="19"/>
        <v>14625655</v>
      </c>
      <c r="E67" s="12">
        <f t="shared" si="19"/>
        <v>13747713</v>
      </c>
      <c r="F67" s="12">
        <f>+$B$63+F66</f>
        <v>14661093</v>
      </c>
      <c r="G67" s="12">
        <f t="shared" si="19"/>
        <v>14538280</v>
      </c>
      <c r="H67" s="12">
        <f t="shared" si="19"/>
        <v>14278700</v>
      </c>
      <c r="I67" s="12">
        <f t="shared" si="19"/>
        <v>14173695</v>
      </c>
      <c r="J67" s="12">
        <f t="shared" si="19"/>
        <v>14035197</v>
      </c>
      <c r="K67" s="12">
        <f t="shared" si="19"/>
        <v>13957778</v>
      </c>
      <c r="L67" s="12">
        <f t="shared" si="19"/>
        <v>13835568</v>
      </c>
      <c r="M67" s="12">
        <f t="shared" si="19"/>
        <v>12639701</v>
      </c>
      <c r="N67" s="12"/>
    </row>
    <row r="68" spans="1:16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6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6" ht="13.8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6" ht="13.8" thickTop="1">
      <c r="A71" s="115" t="s">
        <v>64</v>
      </c>
      <c r="B71" s="31">
        <f>+B70</f>
        <v>-1206184.54570327</v>
      </c>
      <c r="C71" s="31">
        <f t="shared" ref="C71:M71" si="20">+B71+C70</f>
        <v>-1297420.6375026521</v>
      </c>
      <c r="D71" s="31">
        <f t="shared" si="20"/>
        <v>-1319305.3593686349</v>
      </c>
      <c r="E71" s="31">
        <f t="shared" si="20"/>
        <v>-1738390.264724405</v>
      </c>
      <c r="F71" s="31">
        <f t="shared" si="20"/>
        <v>-2271993.4482011762</v>
      </c>
      <c r="G71" s="31">
        <f t="shared" si="20"/>
        <v>-2625326.0570695321</v>
      </c>
      <c r="H71" s="31">
        <f t="shared" si="20"/>
        <v>-3353463.7490214533</v>
      </c>
      <c r="I71" s="31">
        <f t="shared" si="20"/>
        <v>-3543213.6901746993</v>
      </c>
      <c r="J71" s="31">
        <f t="shared" si="20"/>
        <v>-3659542.9545949451</v>
      </c>
      <c r="K71" s="31">
        <f t="shared" si="20"/>
        <v>-4114483.5747230439</v>
      </c>
      <c r="L71" s="31">
        <f t="shared" si="20"/>
        <v>-4488984.0406588893</v>
      </c>
      <c r="M71" s="31">
        <f t="shared" si="20"/>
        <v>-4651544.9718338698</v>
      </c>
      <c r="N71" s="125"/>
    </row>
    <row r="72" spans="1:16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1">+C72+D70</f>
        <v>13890985.640631367</v>
      </c>
      <c r="E72" s="16">
        <f t="shared" si="21"/>
        <v>13471900.735275596</v>
      </c>
      <c r="F72" s="16">
        <f t="shared" si="21"/>
        <v>12938297.551798824</v>
      </c>
      <c r="G72" s="16">
        <f t="shared" si="21"/>
        <v>12584964.942930467</v>
      </c>
      <c r="H72" s="16">
        <f t="shared" si="21"/>
        <v>11856827.250978546</v>
      </c>
      <c r="I72" s="16">
        <f t="shared" si="21"/>
        <v>11667077.309825301</v>
      </c>
      <c r="J72" s="16">
        <f t="shared" si="21"/>
        <v>11550748.045405056</v>
      </c>
      <c r="K72" s="16">
        <f t="shared" si="21"/>
        <v>11095807.425276957</v>
      </c>
      <c r="L72" s="16">
        <f t="shared" si="21"/>
        <v>10721306.959341113</v>
      </c>
      <c r="M72" s="16">
        <f t="shared" si="21"/>
        <v>10558746.028166132</v>
      </c>
      <c r="N72" s="116"/>
    </row>
    <row r="73" spans="1:16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6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6">
      <c r="A75" s="115" t="s">
        <v>63</v>
      </c>
      <c r="B75" s="31">
        <f t="shared" ref="B75:M77" si="22">+B65-B70</f>
        <v>795752.54570327001</v>
      </c>
      <c r="C75" s="31">
        <f t="shared" si="22"/>
        <v>412585.09179938212</v>
      </c>
      <c r="D75" s="31">
        <f t="shared" si="22"/>
        <v>-473668.27813401725</v>
      </c>
      <c r="E75" s="31">
        <f t="shared" si="22"/>
        <v>-458857.09464422986</v>
      </c>
      <c r="F75" s="31">
        <f t="shared" si="22"/>
        <v>1446983.1834767712</v>
      </c>
      <c r="G75" s="31">
        <f t="shared" si="22"/>
        <v>230519.60886835586</v>
      </c>
      <c r="H75" s="31">
        <f t="shared" si="22"/>
        <v>468557.69195192121</v>
      </c>
      <c r="I75" s="31">
        <f t="shared" si="22"/>
        <v>84744.941153245978</v>
      </c>
      <c r="J75" s="31">
        <f t="shared" si="22"/>
        <v>-22168.735579754226</v>
      </c>
      <c r="K75" s="31">
        <f t="shared" si="22"/>
        <v>377521.62012809888</v>
      </c>
      <c r="L75" s="31">
        <f t="shared" si="22"/>
        <v>252290.46593584586</v>
      </c>
      <c r="M75" s="31">
        <f t="shared" si="22"/>
        <v>-1033306.0688250191</v>
      </c>
      <c r="N75" s="125"/>
    </row>
    <row r="76" spans="1:16" s="6" customFormat="1">
      <c r="A76" s="115" t="s">
        <v>64</v>
      </c>
      <c r="B76" s="31">
        <f t="shared" si="22"/>
        <v>795752.54570327001</v>
      </c>
      <c r="C76" s="31">
        <f t="shared" si="22"/>
        <v>1208337.6375026521</v>
      </c>
      <c r="D76" s="31">
        <f t="shared" si="22"/>
        <v>734669.35936863488</v>
      </c>
      <c r="E76" s="31">
        <f t="shared" si="22"/>
        <v>275812.26472440502</v>
      </c>
      <c r="F76" s="31">
        <f t="shared" si="22"/>
        <v>1722795.4482011762</v>
      </c>
      <c r="G76" s="31">
        <f t="shared" si="22"/>
        <v>1953315.0570695321</v>
      </c>
      <c r="H76" s="31">
        <f t="shared" si="22"/>
        <v>2421872.7490214533</v>
      </c>
      <c r="I76" s="31">
        <f t="shared" si="22"/>
        <v>2506617.6901746993</v>
      </c>
      <c r="J76" s="31">
        <f t="shared" si="22"/>
        <v>2484448.9545949451</v>
      </c>
      <c r="K76" s="31">
        <f t="shared" si="22"/>
        <v>2861970.5747230439</v>
      </c>
      <c r="L76" s="31">
        <f t="shared" si="22"/>
        <v>3114261.0406588893</v>
      </c>
      <c r="M76" s="31">
        <f t="shared" si="22"/>
        <v>2080954.9718338698</v>
      </c>
      <c r="N76" s="125">
        <f>+N66-N71</f>
        <v>0</v>
      </c>
    </row>
    <row r="77" spans="1:16">
      <c r="A77" s="121" t="s">
        <v>65</v>
      </c>
      <c r="B77" s="122">
        <f t="shared" si="22"/>
        <v>795752.54570326954</v>
      </c>
      <c r="C77" s="122">
        <f t="shared" si="22"/>
        <v>1208337.6375026517</v>
      </c>
      <c r="D77" s="122">
        <f t="shared" si="22"/>
        <v>734669.35936863348</v>
      </c>
      <c r="E77" s="122">
        <f t="shared" si="22"/>
        <v>275812.26472440362</v>
      </c>
      <c r="F77" s="122">
        <f>+F67-F72</f>
        <v>1722795.4482011758</v>
      </c>
      <c r="G77" s="122">
        <f t="shared" si="22"/>
        <v>1953315.0570695326</v>
      </c>
      <c r="H77" s="122">
        <f t="shared" si="22"/>
        <v>2421872.7490214538</v>
      </c>
      <c r="I77" s="122">
        <f t="shared" si="22"/>
        <v>2506617.6901746988</v>
      </c>
      <c r="J77" s="122">
        <f t="shared" si="22"/>
        <v>2484448.9545949437</v>
      </c>
      <c r="K77" s="122">
        <f t="shared" si="22"/>
        <v>2861970.5747230425</v>
      </c>
      <c r="L77" s="122">
        <f t="shared" si="22"/>
        <v>3114261.0406588875</v>
      </c>
      <c r="M77" s="122">
        <f t="shared" si="22"/>
        <v>2080954.971833868</v>
      </c>
      <c r="N77" s="123"/>
    </row>
    <row r="78" spans="1:16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6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6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8"/>
  <sheetViews>
    <sheetView showGridLines="0" zoomScaleNormal="100" workbookViewId="0"/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  <col min="15" max="15" width="10.88671875" bestFit="1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470007</v>
      </c>
      <c r="N5" s="102">
        <f>SUM(B5:M5)</f>
        <v>10282296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403607</v>
      </c>
      <c r="N6" s="103">
        <f>SUM(B6:M6)</f>
        <v>1485718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873614</v>
      </c>
      <c r="N9" s="12">
        <f t="shared" si="0"/>
        <v>11768014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873614</v>
      </c>
      <c r="N13" s="14">
        <f t="shared" si="1"/>
        <v>11768014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152233</v>
      </c>
      <c r="N23" s="7">
        <f>SUM(B23:M23)</f>
        <v>3994025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403607</v>
      </c>
      <c r="N24" s="7">
        <f>SUM(B24:M24)</f>
        <v>1485718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555840</v>
      </c>
      <c r="N27" s="12">
        <f t="shared" si="4"/>
        <v>5479743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0.63625353989290467</v>
      </c>
      <c r="N28" s="73">
        <f t="shared" ref="N28" si="6">+N27/N9</f>
        <v>0.4656472196583043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f>604342-67</f>
        <v>604275</v>
      </c>
      <c r="N37" s="103">
        <f>SUM(B37:M37)</f>
        <v>7994189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160424</v>
      </c>
      <c r="N42" s="12">
        <f t="shared" si="9"/>
        <v>1737378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713853</v>
      </c>
      <c r="N44" s="126">
        <f>SUM(B44:M44)</f>
        <v>2810645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v>233440</v>
      </c>
      <c r="N46" s="12">
        <f t="shared" si="10"/>
        <v>2810645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1120305</v>
      </c>
      <c r="N48" s="19">
        <f t="shared" si="11"/>
        <v>16080261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-246691</v>
      </c>
      <c r="N50" s="12">
        <f>SUM(B50:M50)</f>
        <v>-3831834</v>
      </c>
      <c r="O50" s="2">
        <f>+N50-N39-N40</f>
        <v>-2818990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1513899</v>
      </c>
      <c r="N64" s="19">
        <f t="shared" si="15"/>
        <v>14263435</v>
      </c>
    </row>
    <row r="65" spans="1:14" ht="13.8" thickBot="1">
      <c r="A65" s="13" t="s">
        <v>63</v>
      </c>
      <c r="B65" s="14">
        <f t="shared" ref="B65:N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-640285</v>
      </c>
      <c r="N65" s="14">
        <f t="shared" si="16"/>
        <v>-2495421</v>
      </c>
    </row>
    <row r="66" spans="1:14" s="6" customFormat="1" ht="13.8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-2015008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13195283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8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8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-477724.06882501906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2636536.9718338698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2636536.971833868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ColWidth="9.109375" defaultRowHeight="13.2" outlineLevelRow="1"/>
  <cols>
    <col min="1" max="1" width="34.6640625" style="127" bestFit="1" customWidth="1"/>
    <col min="2" max="2" width="14" style="127" customWidth="1"/>
    <col min="3" max="3" width="14.5546875" style="127" customWidth="1"/>
    <col min="4" max="4" width="14" style="129" customWidth="1"/>
    <col min="5" max="6" width="13.5546875" style="127" customWidth="1"/>
    <col min="7" max="7" width="12.33203125" style="129" bestFit="1" customWidth="1"/>
    <col min="8" max="8" width="14.109375" style="127" customWidth="1"/>
    <col min="9" max="9" width="14.44140625" style="127" customWidth="1"/>
    <col min="10" max="10" width="13.88671875" style="127" customWidth="1"/>
    <col min="11" max="11" width="14.6640625" style="127" customWidth="1"/>
    <col min="12" max="12" width="13.5546875" style="127" customWidth="1"/>
    <col min="13" max="13" width="14.44140625" style="127" customWidth="1"/>
    <col min="14" max="14" width="16.5546875" style="127" customWidth="1"/>
    <col min="15" max="16384" width="9.109375" style="127"/>
  </cols>
  <sheetData>
    <row r="1" spans="1:14" ht="13.8" thickBot="1">
      <c r="A1" s="164" t="s">
        <v>140</v>
      </c>
      <c r="E1" s="129"/>
      <c r="F1" s="129"/>
      <c r="J1" s="129"/>
      <c r="K1" s="129"/>
      <c r="N1" s="163"/>
    </row>
    <row r="2" spans="1:14">
      <c r="B2" s="162" t="s">
        <v>24</v>
      </c>
      <c r="C2" s="162" t="s">
        <v>24</v>
      </c>
      <c r="D2" s="162" t="s">
        <v>24</v>
      </c>
      <c r="E2" s="162" t="s">
        <v>24</v>
      </c>
      <c r="F2" s="162" t="s">
        <v>24</v>
      </c>
      <c r="G2" s="162" t="s">
        <v>24</v>
      </c>
      <c r="H2" s="162" t="s">
        <v>24</v>
      </c>
      <c r="I2" s="162" t="s">
        <v>24</v>
      </c>
      <c r="J2" s="162" t="s">
        <v>24</v>
      </c>
      <c r="K2" s="162" t="s">
        <v>24</v>
      </c>
      <c r="L2" s="162" t="s">
        <v>24</v>
      </c>
      <c r="M2" s="162" t="s">
        <v>76</v>
      </c>
      <c r="N2" s="161" t="s">
        <v>25</v>
      </c>
    </row>
    <row r="3" spans="1:14" s="137" customFormat="1">
      <c r="B3" s="159">
        <v>44013</v>
      </c>
      <c r="C3" s="160">
        <v>44044</v>
      </c>
      <c r="D3" s="160">
        <v>44075</v>
      </c>
      <c r="E3" s="159">
        <v>44105</v>
      </c>
      <c r="F3" s="159">
        <v>44136</v>
      </c>
      <c r="G3" s="160">
        <v>44166</v>
      </c>
      <c r="H3" s="159">
        <v>44197</v>
      </c>
      <c r="I3" s="159">
        <v>44228</v>
      </c>
      <c r="J3" s="159">
        <v>44256</v>
      </c>
      <c r="K3" s="159">
        <v>44287</v>
      </c>
      <c r="L3" s="159">
        <v>44317</v>
      </c>
      <c r="M3" s="159">
        <v>44348</v>
      </c>
      <c r="N3" s="159" t="s">
        <v>139</v>
      </c>
    </row>
    <row r="4" spans="1:14">
      <c r="A4" s="136" t="s">
        <v>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>
        <f>SUM(B4:M4)</f>
        <v>0</v>
      </c>
    </row>
    <row r="5" spans="1:14" s="129" customFormat="1" ht="13.5" hidden="1" customHeight="1" outlineLevel="1">
      <c r="A5" s="156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738619</v>
      </c>
      <c r="N5" s="102">
        <f>SUM(B5:M5)</f>
        <v>10550908</v>
      </c>
    </row>
    <row r="6" spans="1:14" s="129" customFormat="1" ht="12.75" hidden="1" customHeight="1" outlineLevel="1">
      <c r="A6" s="156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284877</v>
      </c>
      <c r="N6" s="157">
        <f>SUM(B6:M6)</f>
        <v>1366988</v>
      </c>
    </row>
    <row r="7" spans="1:14" s="129" customFormat="1" ht="12.75" hidden="1" customHeight="1" outlineLevel="1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>
        <f>SUM(B7:M7)</f>
        <v>0</v>
      </c>
    </row>
    <row r="8" spans="1:14" s="129" customFormat="1" ht="12.75" hidden="1" customHeight="1" outlineLevel="1">
      <c r="A8" s="156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>
        <f>SUM(B8:M8)</f>
        <v>0</v>
      </c>
    </row>
    <row r="9" spans="1:14" s="129" customFormat="1" collapsed="1">
      <c r="A9" s="151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1023496</v>
      </c>
      <c r="N9" s="12">
        <f t="shared" si="0"/>
        <v>11917896</v>
      </c>
    </row>
    <row r="10" spans="1:14" s="129" customFormat="1" ht="6.75" hidden="1" customHeight="1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s="129" customFormat="1" hidden="1">
      <c r="A11" s="151" t="s">
        <v>31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>
        <f>SUM(B11:M11)</f>
        <v>0</v>
      </c>
    </row>
    <row r="12" spans="1:14" s="129" customFormat="1" ht="7.5" customHeight="1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s="129" customFormat="1" ht="21" customHeight="1" thickBot="1">
      <c r="A13" s="151" t="s">
        <v>32</v>
      </c>
      <c r="B13" s="14">
        <f t="shared" ref="B13:N13" si="1">B9+B11</f>
        <v>676647</v>
      </c>
      <c r="C13" s="14">
        <f t="shared" si="1"/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1023496</v>
      </c>
      <c r="N13" s="14">
        <f t="shared" si="1"/>
        <v>11917896</v>
      </c>
    </row>
    <row r="14" spans="1:14" s="129" customFormat="1" ht="21" hidden="1" customHeight="1" outlineLevel="1" thickTop="1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s="129" customFormat="1" ht="17.25" hidden="1" customHeight="1" outlineLevel="1">
      <c r="A15" s="154" t="s">
        <v>33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s="129" customFormat="1" ht="12" hidden="1" customHeight="1" outlineLevel="1">
      <c r="A16" s="156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431870</v>
      </c>
      <c r="N16" s="157">
        <f>SUM(B16:M16)</f>
        <v>6402367</v>
      </c>
    </row>
    <row r="17" spans="1:14" s="129" customFormat="1" ht="20.25" hidden="1" customHeight="1" outlineLevel="1">
      <c r="A17" s="15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57">
        <f>SUM(B17:M17)</f>
        <v>0</v>
      </c>
    </row>
    <row r="18" spans="1:14" s="129" customFormat="1" ht="26.25" hidden="1" customHeight="1" outlineLevel="1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>
        <v>0</v>
      </c>
    </row>
    <row r="19" spans="1:14" s="129" customFormat="1" ht="12" hidden="1" customHeight="1" outlineLevel="1">
      <c r="A19" s="156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>
        <f>SUM(B19:M19)</f>
        <v>0</v>
      </c>
    </row>
    <row r="20" spans="1:14" s="129" customFormat="1" ht="13.8" collapsed="1" thickTop="1">
      <c r="A20" s="151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431870</v>
      </c>
      <c r="N20" s="12">
        <f t="shared" si="2"/>
        <v>6402367</v>
      </c>
    </row>
    <row r="21" spans="1:14" s="129" customFormat="1" ht="13.5" hidden="1" customHeight="1" outlineLevel="1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4" s="129" customFormat="1" ht="17.25" hidden="1" customHeight="1" outlineLevel="1">
      <c r="A22" s="151" t="s">
        <v>36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4" s="129" customFormat="1" hidden="1" outlineLevel="1">
      <c r="A23" s="129" t="s">
        <v>37</v>
      </c>
      <c r="B23" s="150">
        <f t="shared" ref="B23:M23" si="3">+B5-B16</f>
        <v>140094</v>
      </c>
      <c r="C23" s="150">
        <f t="shared" si="3"/>
        <v>602829</v>
      </c>
      <c r="D23" s="150">
        <f t="shared" si="3"/>
        <v>357054</v>
      </c>
      <c r="E23" s="150">
        <f t="shared" si="3"/>
        <v>346547</v>
      </c>
      <c r="F23" s="150">
        <f t="shared" si="3"/>
        <v>229697</v>
      </c>
      <c r="G23" s="150">
        <f t="shared" si="3"/>
        <v>237270</v>
      </c>
      <c r="H23" s="150">
        <f t="shared" si="3"/>
        <v>547117</v>
      </c>
      <c r="I23" s="150">
        <f t="shared" si="3"/>
        <v>190788</v>
      </c>
      <c r="J23" s="150">
        <f t="shared" si="3"/>
        <v>321413</v>
      </c>
      <c r="K23" s="150">
        <f t="shared" si="3"/>
        <v>395094</v>
      </c>
      <c r="L23" s="150">
        <f t="shared" si="3"/>
        <v>473889</v>
      </c>
      <c r="M23" s="150">
        <f t="shared" si="3"/>
        <v>306749</v>
      </c>
      <c r="N23" s="150">
        <f>SUM(B23:M23)</f>
        <v>4148541</v>
      </c>
    </row>
    <row r="24" spans="1:14" s="129" customFormat="1" hidden="1" outlineLevel="1">
      <c r="A24" s="129" t="s">
        <v>37</v>
      </c>
      <c r="B24" s="150">
        <f t="shared" ref="B24:M24" si="4">+B6-B17</f>
        <v>199739</v>
      </c>
      <c r="C24" s="150">
        <f t="shared" si="4"/>
        <v>57792</v>
      </c>
      <c r="D24" s="150">
        <f t="shared" si="4"/>
        <v>168012</v>
      </c>
      <c r="E24" s="150">
        <f t="shared" si="4"/>
        <v>32628</v>
      </c>
      <c r="F24" s="150">
        <f t="shared" si="4"/>
        <v>72335</v>
      </c>
      <c r="G24" s="150">
        <f t="shared" si="4"/>
        <v>30858</v>
      </c>
      <c r="H24" s="150">
        <f t="shared" si="4"/>
        <v>33489</v>
      </c>
      <c r="I24" s="150">
        <f t="shared" si="4"/>
        <v>199159</v>
      </c>
      <c r="J24" s="150">
        <f t="shared" si="4"/>
        <v>217935</v>
      </c>
      <c r="K24" s="150">
        <f t="shared" si="4"/>
        <v>9389</v>
      </c>
      <c r="L24" s="150">
        <f t="shared" si="4"/>
        <v>60775</v>
      </c>
      <c r="M24" s="150">
        <f t="shared" si="4"/>
        <v>284877</v>
      </c>
      <c r="N24" s="150">
        <f>SUM(B24:M24)</f>
        <v>1366988</v>
      </c>
    </row>
    <row r="25" spans="1:14" s="129" customFormat="1" hidden="1" outlineLevel="1">
      <c r="A25" s="129" t="s">
        <v>38</v>
      </c>
      <c r="B25" s="150">
        <f t="shared" ref="B25:M25" si="5">+B7-B18</f>
        <v>0</v>
      </c>
      <c r="C25" s="150">
        <f t="shared" si="5"/>
        <v>0</v>
      </c>
      <c r="D25" s="150">
        <f t="shared" si="5"/>
        <v>0</v>
      </c>
      <c r="E25" s="150">
        <f t="shared" si="5"/>
        <v>0</v>
      </c>
      <c r="F25" s="150">
        <f t="shared" si="5"/>
        <v>0</v>
      </c>
      <c r="G25" s="150">
        <f t="shared" si="5"/>
        <v>0</v>
      </c>
      <c r="H25" s="150">
        <f t="shared" si="5"/>
        <v>0</v>
      </c>
      <c r="I25" s="150">
        <f t="shared" si="5"/>
        <v>0</v>
      </c>
      <c r="J25" s="150">
        <f t="shared" si="5"/>
        <v>0</v>
      </c>
      <c r="K25" s="150">
        <f t="shared" si="5"/>
        <v>0</v>
      </c>
      <c r="L25" s="150">
        <f t="shared" si="5"/>
        <v>0</v>
      </c>
      <c r="M25" s="150">
        <f t="shared" si="5"/>
        <v>0</v>
      </c>
      <c r="N25" s="150">
        <f>SUM(B25:M25)</f>
        <v>0</v>
      </c>
    </row>
    <row r="26" spans="1:14" s="129" customFormat="1" hidden="1" outlineLevel="1">
      <c r="A26" s="129" t="s">
        <v>38</v>
      </c>
      <c r="B26" s="158">
        <f t="shared" ref="B26:M26" si="6">+B8-B19</f>
        <v>0</v>
      </c>
      <c r="C26" s="158">
        <f t="shared" si="6"/>
        <v>0</v>
      </c>
      <c r="D26" s="158">
        <f t="shared" si="6"/>
        <v>0</v>
      </c>
      <c r="E26" s="158">
        <f t="shared" si="6"/>
        <v>0</v>
      </c>
      <c r="F26" s="158">
        <f t="shared" si="6"/>
        <v>0</v>
      </c>
      <c r="G26" s="158">
        <f t="shared" si="6"/>
        <v>0</v>
      </c>
      <c r="H26" s="158">
        <f t="shared" si="6"/>
        <v>0</v>
      </c>
      <c r="I26" s="158">
        <f t="shared" si="6"/>
        <v>0</v>
      </c>
      <c r="J26" s="158">
        <f t="shared" si="6"/>
        <v>0</v>
      </c>
      <c r="K26" s="158">
        <f t="shared" si="6"/>
        <v>0</v>
      </c>
      <c r="L26" s="158">
        <f t="shared" si="6"/>
        <v>0</v>
      </c>
      <c r="M26" s="158">
        <f t="shared" si="6"/>
        <v>0</v>
      </c>
      <c r="N26" s="158">
        <f>SUM(B26:M26)</f>
        <v>0</v>
      </c>
    </row>
    <row r="27" spans="1:14" s="129" customFormat="1" collapsed="1">
      <c r="A27" s="151" t="s">
        <v>39</v>
      </c>
      <c r="B27" s="12">
        <f t="shared" ref="B27:N27" si="7">SUM(B23:B26)</f>
        <v>339833</v>
      </c>
      <c r="C27" s="12">
        <f t="shared" si="7"/>
        <v>660621</v>
      </c>
      <c r="D27" s="12">
        <f t="shared" si="7"/>
        <v>525066</v>
      </c>
      <c r="E27" s="12">
        <f t="shared" si="7"/>
        <v>379175</v>
      </c>
      <c r="F27" s="12">
        <f t="shared" si="7"/>
        <v>302032</v>
      </c>
      <c r="G27" s="12">
        <f t="shared" si="7"/>
        <v>268128</v>
      </c>
      <c r="H27" s="12">
        <f t="shared" si="7"/>
        <v>580606</v>
      </c>
      <c r="I27" s="12">
        <f t="shared" si="7"/>
        <v>389947</v>
      </c>
      <c r="J27" s="12">
        <f t="shared" si="7"/>
        <v>539348</v>
      </c>
      <c r="K27" s="12">
        <f t="shared" si="7"/>
        <v>404483</v>
      </c>
      <c r="L27" s="12">
        <f t="shared" si="7"/>
        <v>534664</v>
      </c>
      <c r="M27" s="12">
        <f t="shared" si="7"/>
        <v>591626</v>
      </c>
      <c r="N27" s="12">
        <f t="shared" si="7"/>
        <v>5515529</v>
      </c>
    </row>
    <row r="28" spans="1:14" s="129" customFormat="1" ht="14.25" customHeight="1">
      <c r="B28" s="73">
        <f t="shared" ref="B28:M28" si="8">IFERROR(+B27/B9, 0)</f>
        <v>0.50223085301493986</v>
      </c>
      <c r="C28" s="73">
        <f t="shared" si="8"/>
        <v>0.291178446251384</v>
      </c>
      <c r="D28" s="73">
        <f t="shared" si="8"/>
        <v>0.49357168439071297</v>
      </c>
      <c r="E28" s="73">
        <f t="shared" si="8"/>
        <v>0.53194474256077018</v>
      </c>
      <c r="F28" s="73">
        <f t="shared" si="8"/>
        <v>0.64558547543828904</v>
      </c>
      <c r="G28" s="73">
        <f t="shared" si="8"/>
        <v>0.52123910148618302</v>
      </c>
      <c r="H28" s="73">
        <f t="shared" si="8"/>
        <v>0.38815413424004203</v>
      </c>
      <c r="I28" s="73">
        <f t="shared" si="8"/>
        <v>0.52321582634387465</v>
      </c>
      <c r="J28" s="73">
        <f t="shared" si="8"/>
        <v>0.52277498735099859</v>
      </c>
      <c r="K28" s="73">
        <f t="shared" si="8"/>
        <v>0.38593422908186731</v>
      </c>
      <c r="L28" s="73">
        <f t="shared" si="8"/>
        <v>0.61509506027117999</v>
      </c>
      <c r="M28" s="73">
        <f t="shared" si="8"/>
        <v>0.5780442717900216</v>
      </c>
      <c r="N28" s="73">
        <f>+N27/N9</f>
        <v>0.4627938522034426</v>
      </c>
    </row>
    <row r="29" spans="1:14" s="129" customFormat="1" ht="27" hidden="1" customHeight="1" outlineLevel="1">
      <c r="A29" s="154" t="s">
        <v>40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6"/>
    </row>
    <row r="30" spans="1:14" s="129" customFormat="1" hidden="1" outlineLevel="1">
      <c r="A30" s="156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309677.88845369231</v>
      </c>
      <c r="N30" s="157">
        <f>SUM(B30:M30)</f>
        <v>3442186.8884536922</v>
      </c>
    </row>
    <row r="31" spans="1:14" s="129" customFormat="1" hidden="1" outlineLevel="1">
      <c r="A31" s="156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166838.70938795508</v>
      </c>
      <c r="N31" s="157">
        <f>SUM(B31:M31)</f>
        <v>1869629.709387955</v>
      </c>
    </row>
    <row r="32" spans="1:14" s="129" customFormat="1" ht="14.4" hidden="1" outlineLevel="1">
      <c r="A32" s="156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57">
        <f>SUM(B32:M32)</f>
        <v>0</v>
      </c>
    </row>
    <row r="33" spans="1:14" s="129" customFormat="1" ht="13.5" hidden="1" customHeight="1" outlineLevel="1">
      <c r="A33" s="156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>
        <f>SUM(B33:M33)</f>
        <v>0</v>
      </c>
    </row>
    <row r="34" spans="1:14" s="129" customFormat="1" collapsed="1">
      <c r="A34" s="151" t="s">
        <v>43</v>
      </c>
      <c r="B34" s="12">
        <f t="shared" ref="B34:N34" si="9">SUM(B30:B33)</f>
        <v>431516</v>
      </c>
      <c r="C34" s="12">
        <f t="shared" si="9"/>
        <v>466646</v>
      </c>
      <c r="D34" s="12">
        <f t="shared" si="9"/>
        <v>459724</v>
      </c>
      <c r="E34" s="12">
        <f t="shared" si="9"/>
        <v>495229</v>
      </c>
      <c r="F34" s="12">
        <f t="shared" si="9"/>
        <v>408077</v>
      </c>
      <c r="G34" s="12">
        <f t="shared" si="9"/>
        <v>406913</v>
      </c>
      <c r="H34" s="12">
        <f t="shared" si="9"/>
        <v>479358</v>
      </c>
      <c r="I34" s="12">
        <f t="shared" si="9"/>
        <v>400621</v>
      </c>
      <c r="J34" s="12">
        <f t="shared" si="9"/>
        <v>418343</v>
      </c>
      <c r="K34" s="12">
        <f t="shared" si="9"/>
        <v>461407</v>
      </c>
      <c r="L34" s="12">
        <f t="shared" si="9"/>
        <v>407466</v>
      </c>
      <c r="M34" s="12">
        <f t="shared" si="9"/>
        <v>476516.5978416474</v>
      </c>
      <c r="N34" s="12">
        <f t="shared" si="9"/>
        <v>5311816.5978416475</v>
      </c>
    </row>
    <row r="35" spans="1:14" s="129" customFormat="1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4" s="129" customFormat="1" ht="18" hidden="1" customHeight="1" outlineLevel="1">
      <c r="A36" s="154" t="s">
        <v>44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6"/>
    </row>
    <row r="37" spans="1:14" s="129" customFormat="1" ht="12.75" hidden="1" customHeight="1" outlineLevel="1">
      <c r="A37" s="156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781957.93117498083</v>
      </c>
      <c r="N37" s="157">
        <f>SUM(B37:M37)</f>
        <v>8171871.9311749805</v>
      </c>
    </row>
    <row r="38" spans="1:14" s="129" customFormat="1" ht="12.75" hidden="1" customHeight="1" outlineLevel="1">
      <c r="A38" s="129" t="s">
        <v>46</v>
      </c>
      <c r="B38" s="150">
        <f t="shared" ref="B38:M38" si="10">-B34</f>
        <v>-431516</v>
      </c>
      <c r="C38" s="150">
        <f t="shared" si="10"/>
        <v>-466646</v>
      </c>
      <c r="D38" s="150">
        <f t="shared" si="10"/>
        <v>-459724</v>
      </c>
      <c r="E38" s="150">
        <f t="shared" si="10"/>
        <v>-495229</v>
      </c>
      <c r="F38" s="150">
        <f t="shared" si="10"/>
        <v>-408077</v>
      </c>
      <c r="G38" s="150">
        <f t="shared" si="10"/>
        <v>-406913</v>
      </c>
      <c r="H38" s="150">
        <f t="shared" si="10"/>
        <v>-479358</v>
      </c>
      <c r="I38" s="150">
        <f t="shared" si="10"/>
        <v>-400621</v>
      </c>
      <c r="J38" s="150">
        <f t="shared" si="10"/>
        <v>-418343</v>
      </c>
      <c r="K38" s="150">
        <f t="shared" si="10"/>
        <v>-461407</v>
      </c>
      <c r="L38" s="150">
        <f t="shared" si="10"/>
        <v>-407466</v>
      </c>
      <c r="M38" s="150">
        <f t="shared" si="10"/>
        <v>-476516.5978416474</v>
      </c>
      <c r="N38" s="150">
        <f>SUM(B38:M38)</f>
        <v>-5311816.5978416475</v>
      </c>
    </row>
    <row r="39" spans="1:14" s="129" customFormat="1" ht="12.75" hidden="1" customHeight="1" outlineLevel="1">
      <c r="A39" s="156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-74530</v>
      </c>
      <c r="N39" s="157">
        <f>SUM(B39:M39)</f>
        <v>-931428</v>
      </c>
    </row>
    <row r="40" spans="1:14" s="129" customFormat="1" ht="12.75" hidden="1" customHeight="1" outlineLevel="1">
      <c r="A40" s="156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57">
        <f>SUM(B40:M40)</f>
        <v>-85340</v>
      </c>
    </row>
    <row r="41" spans="1:14" s="129" customFormat="1" ht="12.75" hidden="1" customHeight="1" outlineLevel="1">
      <c r="A41" s="156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-47350</v>
      </c>
      <c r="N41" s="155">
        <f>SUM(B41:M41)</f>
        <v>-89200</v>
      </c>
    </row>
    <row r="42" spans="1:14" s="129" customFormat="1" collapsed="1">
      <c r="A42" s="151" t="s">
        <v>49</v>
      </c>
      <c r="B42" s="12">
        <f t="shared" ref="B42:N42" si="11">SUM(B37:B41)</f>
        <v>180027</v>
      </c>
      <c r="C42" s="12">
        <f t="shared" si="11"/>
        <v>52320</v>
      </c>
      <c r="D42" s="12">
        <f t="shared" si="11"/>
        <v>139992</v>
      </c>
      <c r="E42" s="12">
        <f t="shared" si="11"/>
        <v>330625</v>
      </c>
      <c r="F42" s="12">
        <f t="shared" si="11"/>
        <v>146973</v>
      </c>
      <c r="G42" s="12">
        <f t="shared" si="11"/>
        <v>167463</v>
      </c>
      <c r="H42" s="12">
        <f t="shared" si="11"/>
        <v>78923</v>
      </c>
      <c r="I42" s="12">
        <f t="shared" si="11"/>
        <v>126776</v>
      </c>
      <c r="J42" s="12">
        <f t="shared" si="11"/>
        <v>114742</v>
      </c>
      <c r="K42" s="12">
        <f t="shared" si="11"/>
        <v>123249</v>
      </c>
      <c r="L42" s="12">
        <f t="shared" si="11"/>
        <v>115864</v>
      </c>
      <c r="M42" s="12">
        <f t="shared" si="11"/>
        <v>177133.33333333343</v>
      </c>
      <c r="N42" s="12">
        <f t="shared" si="11"/>
        <v>1754087.333333333</v>
      </c>
    </row>
    <row r="43" spans="1:14">
      <c r="A43" s="136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54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-130463</v>
      </c>
      <c r="N44" s="126">
        <f>SUM(B44:M44)</f>
        <v>1966329</v>
      </c>
    </row>
    <row r="45" spans="1:14" s="129" customFormat="1" hidden="1" outlineLevel="1">
      <c r="A45" s="129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36" t="s">
        <v>50</v>
      </c>
      <c r="B46" s="12">
        <f t="shared" ref="B46:N46" si="12">SUM(B44:B45)</f>
        <v>234703</v>
      </c>
      <c r="C46" s="12">
        <f t="shared" si="12"/>
        <v>219113</v>
      </c>
      <c r="D46" s="12">
        <f t="shared" si="12"/>
        <v>210081</v>
      </c>
      <c r="E46" s="12">
        <f t="shared" si="12"/>
        <v>259750</v>
      </c>
      <c r="F46" s="12">
        <f t="shared" si="12"/>
        <v>-183271</v>
      </c>
      <c r="G46" s="12">
        <f t="shared" si="12"/>
        <v>211175</v>
      </c>
      <c r="H46" s="12">
        <f t="shared" si="12"/>
        <v>247477</v>
      </c>
      <c r="I46" s="12">
        <f t="shared" si="12"/>
        <v>217202</v>
      </c>
      <c r="J46" s="12">
        <f t="shared" si="12"/>
        <v>225320</v>
      </c>
      <c r="K46" s="12">
        <f t="shared" si="12"/>
        <v>242086</v>
      </c>
      <c r="L46" s="12">
        <f t="shared" si="12"/>
        <v>213156</v>
      </c>
      <c r="M46" s="12">
        <f t="shared" si="12"/>
        <v>-130463</v>
      </c>
      <c r="N46" s="12">
        <f t="shared" si="12"/>
        <v>1966329</v>
      </c>
    </row>
    <row r="47" spans="1:14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29"/>
      <c r="M47" s="129"/>
      <c r="N47" s="129"/>
    </row>
    <row r="48" spans="1:14">
      <c r="A48" s="151" t="s">
        <v>52</v>
      </c>
      <c r="B48" s="19">
        <f t="shared" ref="B48:N48" si="13">+B20+B34+B42+B46</f>
        <v>1183060</v>
      </c>
      <c r="C48" s="19">
        <f t="shared" si="13"/>
        <v>2346242</v>
      </c>
      <c r="D48" s="19">
        <f t="shared" si="13"/>
        <v>1348540</v>
      </c>
      <c r="E48" s="19">
        <f t="shared" si="13"/>
        <v>1419238</v>
      </c>
      <c r="F48" s="19">
        <f t="shared" si="13"/>
        <v>537589</v>
      </c>
      <c r="G48" s="19">
        <f t="shared" si="13"/>
        <v>1031828</v>
      </c>
      <c r="H48" s="19">
        <f t="shared" si="13"/>
        <v>1720965</v>
      </c>
      <c r="I48" s="19">
        <f t="shared" si="13"/>
        <v>1099941</v>
      </c>
      <c r="J48" s="19">
        <f t="shared" si="13"/>
        <v>1250759</v>
      </c>
      <c r="K48" s="19">
        <f t="shared" si="13"/>
        <v>1470321</v>
      </c>
      <c r="L48" s="19">
        <f t="shared" si="13"/>
        <v>1071060</v>
      </c>
      <c r="M48" s="19">
        <f t="shared" si="13"/>
        <v>955056.93117498094</v>
      </c>
      <c r="N48" s="19">
        <f t="shared" si="13"/>
        <v>15434599.931174979</v>
      </c>
    </row>
    <row r="49" spans="1:21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29"/>
      <c r="M49" s="129"/>
      <c r="N49" s="129"/>
    </row>
    <row r="50" spans="1:21">
      <c r="A50" s="136" t="s">
        <v>53</v>
      </c>
      <c r="B50" s="12">
        <f t="shared" ref="B50:M50" si="14">+B13-B48</f>
        <v>-506413</v>
      </c>
      <c r="C50" s="12">
        <f t="shared" si="14"/>
        <v>-77458</v>
      </c>
      <c r="D50" s="12">
        <f t="shared" si="14"/>
        <v>-284731</v>
      </c>
      <c r="E50" s="12">
        <f t="shared" si="14"/>
        <v>-706429</v>
      </c>
      <c r="F50" s="12">
        <f t="shared" si="14"/>
        <v>-69747</v>
      </c>
      <c r="G50" s="12">
        <f t="shared" si="14"/>
        <v>-517423</v>
      </c>
      <c r="H50" s="12">
        <f t="shared" si="14"/>
        <v>-225152</v>
      </c>
      <c r="I50" s="12">
        <f t="shared" si="14"/>
        <v>-354652</v>
      </c>
      <c r="J50" s="12">
        <f t="shared" si="14"/>
        <v>-219057</v>
      </c>
      <c r="K50" s="12">
        <f t="shared" si="14"/>
        <v>-422259</v>
      </c>
      <c r="L50" s="12">
        <f t="shared" si="14"/>
        <v>-201822</v>
      </c>
      <c r="M50" s="12">
        <f t="shared" si="14"/>
        <v>68439.068825019058</v>
      </c>
      <c r="N50" s="12">
        <f>SUM(B50:M50)</f>
        <v>-3516703.9311749809</v>
      </c>
    </row>
    <row r="51" spans="1:21" ht="7.5" customHeight="1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29"/>
      <c r="M51" s="129"/>
      <c r="N51" s="129"/>
    </row>
    <row r="52" spans="1:21">
      <c r="A52" s="136" t="s">
        <v>54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0"/>
      <c r="L52" s="129"/>
      <c r="M52" s="129"/>
      <c r="N52" s="129"/>
    </row>
    <row r="53" spans="1:21" s="129" customFormat="1">
      <c r="A53" s="129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261000</v>
      </c>
      <c r="N53" s="10">
        <f>SUM(B53:M53)</f>
        <v>483595</v>
      </c>
      <c r="U53" s="153"/>
    </row>
    <row r="54" spans="1:21" s="129" customFormat="1">
      <c r="A54" s="129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129" customFormat="1">
      <c r="A55" s="129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129" customFormat="1">
      <c r="A56" s="152" t="s">
        <v>58</v>
      </c>
      <c r="B56" s="150">
        <v>-19539</v>
      </c>
      <c r="C56" s="150">
        <v>-18488</v>
      </c>
      <c r="D56" s="150">
        <v>-23302</v>
      </c>
      <c r="E56" s="150">
        <v>-10141</v>
      </c>
      <c r="F56" s="150">
        <v>-16697</v>
      </c>
      <c r="G56" s="150">
        <v>-50933</v>
      </c>
      <c r="H56" s="150">
        <v>-10065</v>
      </c>
      <c r="I56" s="150">
        <v>-10991</v>
      </c>
      <c r="J56" s="150">
        <v>-15469</v>
      </c>
      <c r="K56" s="150">
        <v>-10418</v>
      </c>
      <c r="L56" s="150">
        <v>-11468</v>
      </c>
      <c r="M56" s="150">
        <v>-15000</v>
      </c>
      <c r="N56" s="150">
        <f>SUM(B56:M56)</f>
        <v>-212511</v>
      </c>
    </row>
    <row r="57" spans="1:21" s="129" customFormat="1">
      <c r="A57" s="129" t="s">
        <v>134</v>
      </c>
      <c r="B57" s="22">
        <v>-463884</v>
      </c>
      <c r="C57" s="150">
        <v>-487459</v>
      </c>
      <c r="D57" s="150">
        <v>231583</v>
      </c>
      <c r="E57" s="150">
        <v>139067</v>
      </c>
      <c r="F57" s="150">
        <v>-1068714</v>
      </c>
      <c r="G57" s="150">
        <v>-344647</v>
      </c>
      <c r="H57" s="150">
        <v>35870</v>
      </c>
      <c r="I57" s="150">
        <v>-241094</v>
      </c>
      <c r="J57" s="150">
        <v>-105473</v>
      </c>
      <c r="K57" s="150">
        <v>-334684</v>
      </c>
      <c r="L57" s="150">
        <v>-71471</v>
      </c>
      <c r="M57" s="150">
        <v>-15000</v>
      </c>
      <c r="N57" s="22">
        <f>SUM(B57:M57)</f>
        <v>-2725906</v>
      </c>
    </row>
    <row r="58" spans="1:21" s="129" customFormat="1">
      <c r="A58" s="151" t="s">
        <v>60</v>
      </c>
      <c r="B58" s="19">
        <f t="shared" ref="B58:N58" si="15">SUM(B53:B57)</f>
        <v>-95981</v>
      </c>
      <c r="C58" s="19">
        <f t="shared" si="15"/>
        <v>-398807</v>
      </c>
      <c r="D58" s="19">
        <f t="shared" si="15"/>
        <v>210822</v>
      </c>
      <c r="E58" s="19">
        <f t="shared" si="15"/>
        <v>171513</v>
      </c>
      <c r="F58" s="19">
        <f t="shared" si="15"/>
        <v>-983127</v>
      </c>
      <c r="G58" s="19">
        <f t="shared" si="15"/>
        <v>-394610</v>
      </c>
      <c r="H58" s="19">
        <f t="shared" si="15"/>
        <v>34428</v>
      </c>
      <c r="I58" s="19">
        <f t="shared" si="15"/>
        <v>-249647</v>
      </c>
      <c r="J58" s="19">
        <f t="shared" si="15"/>
        <v>-80559</v>
      </c>
      <c r="K58" s="19">
        <f t="shared" si="15"/>
        <v>-344840</v>
      </c>
      <c r="L58" s="19">
        <f t="shared" si="15"/>
        <v>-79612</v>
      </c>
      <c r="M58" s="19">
        <f t="shared" si="15"/>
        <v>231000</v>
      </c>
      <c r="N58" s="19">
        <f t="shared" si="15"/>
        <v>-1979420</v>
      </c>
    </row>
    <row r="59" spans="1:21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</row>
    <row r="60" spans="1:21">
      <c r="A60" s="136" t="s">
        <v>61</v>
      </c>
      <c r="B60" s="12">
        <v>15210291</v>
      </c>
      <c r="C60" s="150"/>
      <c r="D60" s="150"/>
      <c r="E60" s="150"/>
      <c r="F60" s="150"/>
      <c r="G60" s="150"/>
      <c r="H60" s="150" t="s">
        <v>38</v>
      </c>
      <c r="I60" s="150"/>
      <c r="J60" s="150"/>
      <c r="K60" s="150"/>
      <c r="L60" s="129"/>
      <c r="M60" s="129"/>
      <c r="N60" s="129"/>
    </row>
    <row r="61" spans="1:21">
      <c r="A61" s="151" t="s">
        <v>62</v>
      </c>
      <c r="B61" s="19">
        <f t="shared" ref="B61:N61" si="16">+B58+B48</f>
        <v>1087079</v>
      </c>
      <c r="C61" s="19">
        <f t="shared" si="16"/>
        <v>1947435</v>
      </c>
      <c r="D61" s="19">
        <f t="shared" si="16"/>
        <v>1559362</v>
      </c>
      <c r="E61" s="19">
        <f t="shared" si="16"/>
        <v>1590751</v>
      </c>
      <c r="F61" s="19">
        <f t="shared" si="16"/>
        <v>-445538</v>
      </c>
      <c r="G61" s="19">
        <f t="shared" si="16"/>
        <v>637218</v>
      </c>
      <c r="H61" s="19">
        <f t="shared" si="16"/>
        <v>1755393</v>
      </c>
      <c r="I61" s="19">
        <f t="shared" si="16"/>
        <v>850294</v>
      </c>
      <c r="J61" s="19">
        <f t="shared" si="16"/>
        <v>1170200</v>
      </c>
      <c r="K61" s="19">
        <f t="shared" si="16"/>
        <v>1125481</v>
      </c>
      <c r="L61" s="19">
        <f t="shared" si="16"/>
        <v>991448</v>
      </c>
      <c r="M61" s="19">
        <f t="shared" si="16"/>
        <v>1186056.9311749809</v>
      </c>
      <c r="N61" s="19">
        <f t="shared" si="16"/>
        <v>13455179.931174979</v>
      </c>
    </row>
    <row r="62" spans="1:21" ht="13.8" thickBot="1">
      <c r="A62" s="151" t="s">
        <v>63</v>
      </c>
      <c r="B62" s="14">
        <f t="shared" ref="B62:N62" si="17">+B13-B61</f>
        <v>-410432</v>
      </c>
      <c r="C62" s="14">
        <f t="shared" si="17"/>
        <v>321349</v>
      </c>
      <c r="D62" s="14">
        <f t="shared" si="17"/>
        <v>-495553</v>
      </c>
      <c r="E62" s="14">
        <f t="shared" si="17"/>
        <v>-877942</v>
      </c>
      <c r="F62" s="14">
        <f t="shared" si="17"/>
        <v>913380</v>
      </c>
      <c r="G62" s="14">
        <f t="shared" si="17"/>
        <v>-122813</v>
      </c>
      <c r="H62" s="14">
        <f t="shared" si="17"/>
        <v>-259580</v>
      </c>
      <c r="I62" s="14">
        <f t="shared" si="17"/>
        <v>-105005</v>
      </c>
      <c r="J62" s="14">
        <f t="shared" si="17"/>
        <v>-138498</v>
      </c>
      <c r="K62" s="14">
        <f t="shared" si="17"/>
        <v>-77419</v>
      </c>
      <c r="L62" s="14">
        <f t="shared" si="17"/>
        <v>-122210</v>
      </c>
      <c r="M62" s="14">
        <f t="shared" si="17"/>
        <v>-162560.93117498094</v>
      </c>
      <c r="N62" s="14">
        <f t="shared" si="17"/>
        <v>-1537283.9311749786</v>
      </c>
    </row>
    <row r="63" spans="1:21" s="129" customFormat="1" ht="13.8" thickTop="1">
      <c r="A63" s="151" t="s">
        <v>64</v>
      </c>
      <c r="B63" s="12">
        <f>+B62</f>
        <v>-410432</v>
      </c>
      <c r="C63" s="12">
        <f t="shared" ref="C63:M63" si="18">B63+C62</f>
        <v>-89083</v>
      </c>
      <c r="D63" s="12">
        <f t="shared" si="18"/>
        <v>-584636</v>
      </c>
      <c r="E63" s="12">
        <f t="shared" si="18"/>
        <v>-1462578</v>
      </c>
      <c r="F63" s="12">
        <f t="shared" si="18"/>
        <v>-549198</v>
      </c>
      <c r="G63" s="12">
        <f t="shared" si="18"/>
        <v>-672011</v>
      </c>
      <c r="H63" s="12">
        <f t="shared" si="18"/>
        <v>-931591</v>
      </c>
      <c r="I63" s="12">
        <f t="shared" si="18"/>
        <v>-1036596</v>
      </c>
      <c r="J63" s="12">
        <f t="shared" si="18"/>
        <v>-1175094</v>
      </c>
      <c r="K63" s="12">
        <f t="shared" si="18"/>
        <v>-1252513</v>
      </c>
      <c r="L63" s="12">
        <f t="shared" si="18"/>
        <v>-1374723</v>
      </c>
      <c r="M63" s="12">
        <f t="shared" si="18"/>
        <v>-1537283.9311749809</v>
      </c>
      <c r="N63" s="12"/>
    </row>
    <row r="64" spans="1:21">
      <c r="A64" s="151" t="s">
        <v>65</v>
      </c>
      <c r="B64" s="12">
        <f t="shared" ref="B64:M64" si="19">+$B$60+B63</f>
        <v>14799859</v>
      </c>
      <c r="C64" s="12">
        <f t="shared" si="19"/>
        <v>15121208</v>
      </c>
      <c r="D64" s="12">
        <f t="shared" si="19"/>
        <v>14625655</v>
      </c>
      <c r="E64" s="12">
        <f t="shared" si="19"/>
        <v>13747713</v>
      </c>
      <c r="F64" s="12">
        <f t="shared" si="19"/>
        <v>14661093</v>
      </c>
      <c r="G64" s="12">
        <f t="shared" si="19"/>
        <v>14538280</v>
      </c>
      <c r="H64" s="12">
        <f t="shared" si="19"/>
        <v>14278700</v>
      </c>
      <c r="I64" s="12">
        <f t="shared" si="19"/>
        <v>14173695</v>
      </c>
      <c r="J64" s="12">
        <f t="shared" si="19"/>
        <v>14035197</v>
      </c>
      <c r="K64" s="12">
        <f t="shared" si="19"/>
        <v>13957778</v>
      </c>
      <c r="L64" s="12">
        <f t="shared" si="19"/>
        <v>13835568</v>
      </c>
      <c r="M64" s="12">
        <f t="shared" si="19"/>
        <v>13673007.06882502</v>
      </c>
      <c r="N64" s="12"/>
    </row>
    <row r="65" spans="1:14">
      <c r="A65" s="12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29"/>
      <c r="M65" s="129"/>
      <c r="N65" s="129"/>
    </row>
    <row r="66" spans="1:14" s="129" customFormat="1">
      <c r="A66" s="149" t="s">
        <v>141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7"/>
    </row>
    <row r="67" spans="1:14" ht="13.8" thickBot="1">
      <c r="A67" s="141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41" t="s">
        <v>64</v>
      </c>
      <c r="B68" s="31">
        <f>+B67</f>
        <v>-1206184.54570327</v>
      </c>
      <c r="C68" s="31">
        <f t="shared" ref="C68:M68" si="20">+B68+C67</f>
        <v>-1297420.6375026521</v>
      </c>
      <c r="D68" s="31">
        <f t="shared" si="20"/>
        <v>-1319305.3593686349</v>
      </c>
      <c r="E68" s="31">
        <f t="shared" si="20"/>
        <v>-1738390.264724405</v>
      </c>
      <c r="F68" s="31">
        <f t="shared" si="20"/>
        <v>-2271993.4482011762</v>
      </c>
      <c r="G68" s="31">
        <f t="shared" si="20"/>
        <v>-2625326.0570695321</v>
      </c>
      <c r="H68" s="31">
        <f t="shared" si="20"/>
        <v>-3353463.7490214533</v>
      </c>
      <c r="I68" s="31">
        <f t="shared" si="20"/>
        <v>-3543213.6901746993</v>
      </c>
      <c r="J68" s="31">
        <f t="shared" si="20"/>
        <v>-3659542.9545949451</v>
      </c>
      <c r="K68" s="31">
        <f t="shared" si="20"/>
        <v>-4114483.5747230439</v>
      </c>
      <c r="L68" s="31">
        <f t="shared" si="20"/>
        <v>-4488984.0406588893</v>
      </c>
      <c r="M68" s="31">
        <f t="shared" si="20"/>
        <v>-4651544.9718338698</v>
      </c>
      <c r="N68" s="125"/>
    </row>
    <row r="69" spans="1:14">
      <c r="A69" s="141" t="s">
        <v>65</v>
      </c>
      <c r="B69" s="16">
        <f>+B60+B68</f>
        <v>14004106.45429673</v>
      </c>
      <c r="C69" s="16">
        <f t="shared" ref="C69:M69" si="21">+B69+C67</f>
        <v>13912870.362497348</v>
      </c>
      <c r="D69" s="16">
        <f t="shared" si="21"/>
        <v>13890985.640631367</v>
      </c>
      <c r="E69" s="16">
        <f t="shared" si="21"/>
        <v>13471900.735275596</v>
      </c>
      <c r="F69" s="16">
        <f t="shared" si="21"/>
        <v>12938297.551798824</v>
      </c>
      <c r="G69" s="16">
        <f t="shared" si="21"/>
        <v>12584964.942930467</v>
      </c>
      <c r="H69" s="16">
        <f t="shared" si="21"/>
        <v>11856827.250978546</v>
      </c>
      <c r="I69" s="16">
        <f t="shared" si="21"/>
        <v>11667077.309825301</v>
      </c>
      <c r="J69" s="16">
        <f t="shared" si="21"/>
        <v>11550748.045405056</v>
      </c>
      <c r="K69" s="16">
        <f t="shared" si="21"/>
        <v>11095807.425276957</v>
      </c>
      <c r="L69" s="16">
        <f t="shared" si="21"/>
        <v>10721306.959341113</v>
      </c>
      <c r="M69" s="16">
        <f t="shared" si="21"/>
        <v>10558746.028166132</v>
      </c>
      <c r="N69" s="116"/>
    </row>
    <row r="70" spans="1:14">
      <c r="A70" s="146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45"/>
    </row>
    <row r="71" spans="1:14">
      <c r="A71" s="144" t="s">
        <v>68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2"/>
    </row>
    <row r="72" spans="1:14">
      <c r="A72" s="141" t="s">
        <v>63</v>
      </c>
      <c r="B72" s="31">
        <f t="shared" ref="B72:M72" si="22">+B62-B67</f>
        <v>795752.54570327001</v>
      </c>
      <c r="C72" s="31">
        <f t="shared" si="22"/>
        <v>412585.09179938212</v>
      </c>
      <c r="D72" s="31">
        <f t="shared" si="22"/>
        <v>-473668.27813401725</v>
      </c>
      <c r="E72" s="31">
        <f t="shared" si="22"/>
        <v>-458857.09464422986</v>
      </c>
      <c r="F72" s="31">
        <f t="shared" si="22"/>
        <v>1446983.1834767712</v>
      </c>
      <c r="G72" s="31">
        <f t="shared" si="22"/>
        <v>230519.60886835586</v>
      </c>
      <c r="H72" s="31">
        <f t="shared" si="22"/>
        <v>468557.69195192121</v>
      </c>
      <c r="I72" s="31">
        <f t="shared" si="22"/>
        <v>84744.941153245978</v>
      </c>
      <c r="J72" s="31">
        <f t="shared" si="22"/>
        <v>-22168.735579754226</v>
      </c>
      <c r="K72" s="31">
        <f t="shared" si="22"/>
        <v>377521.62012809888</v>
      </c>
      <c r="L72" s="31">
        <f t="shared" si="22"/>
        <v>252290.46593584586</v>
      </c>
      <c r="M72" s="31">
        <f t="shared" si="22"/>
        <v>0</v>
      </c>
      <c r="N72" s="125"/>
    </row>
    <row r="73" spans="1:14" s="129" customFormat="1">
      <c r="A73" s="141" t="s">
        <v>64</v>
      </c>
      <c r="B73" s="31">
        <f t="shared" ref="B73:M73" si="23">+B63-B68</f>
        <v>795752.54570327001</v>
      </c>
      <c r="C73" s="31">
        <f t="shared" si="23"/>
        <v>1208337.6375026521</v>
      </c>
      <c r="D73" s="31">
        <f t="shared" si="23"/>
        <v>734669.35936863488</v>
      </c>
      <c r="E73" s="31">
        <f t="shared" si="23"/>
        <v>275812.26472440502</v>
      </c>
      <c r="F73" s="31">
        <f t="shared" si="23"/>
        <v>1722795.4482011762</v>
      </c>
      <c r="G73" s="31">
        <f t="shared" si="23"/>
        <v>1953315.0570695321</v>
      </c>
      <c r="H73" s="31">
        <f t="shared" si="23"/>
        <v>2421872.7490214533</v>
      </c>
      <c r="I73" s="31">
        <f t="shared" si="23"/>
        <v>2506617.6901746993</v>
      </c>
      <c r="J73" s="31">
        <f t="shared" si="23"/>
        <v>2484448.9545949451</v>
      </c>
      <c r="K73" s="31">
        <f t="shared" si="23"/>
        <v>2861970.5747230439</v>
      </c>
      <c r="L73" s="31">
        <f t="shared" si="23"/>
        <v>3114261.0406588893</v>
      </c>
      <c r="M73" s="31">
        <f t="shared" si="23"/>
        <v>3114261.0406588889</v>
      </c>
      <c r="N73" s="125">
        <f>+N63-N68</f>
        <v>0</v>
      </c>
    </row>
    <row r="74" spans="1:14">
      <c r="A74" s="140" t="s">
        <v>65</v>
      </c>
      <c r="B74" s="122">
        <f t="shared" ref="B74:M74" si="24">+B64-B69</f>
        <v>795752.54570326954</v>
      </c>
      <c r="C74" s="122">
        <f t="shared" si="24"/>
        <v>1208337.6375026517</v>
      </c>
      <c r="D74" s="122">
        <f t="shared" si="24"/>
        <v>734669.35936863348</v>
      </c>
      <c r="E74" s="122">
        <f t="shared" si="24"/>
        <v>275812.26472440362</v>
      </c>
      <c r="F74" s="122">
        <f t="shared" si="24"/>
        <v>1722795.4482011758</v>
      </c>
      <c r="G74" s="122">
        <f t="shared" si="24"/>
        <v>1953315.0570695326</v>
      </c>
      <c r="H74" s="122">
        <f t="shared" si="24"/>
        <v>2421872.7490214538</v>
      </c>
      <c r="I74" s="122">
        <f t="shared" si="24"/>
        <v>2506617.6901746988</v>
      </c>
      <c r="J74" s="122">
        <f t="shared" si="24"/>
        <v>2484448.9545949437</v>
      </c>
      <c r="K74" s="122">
        <f t="shared" si="24"/>
        <v>2861970.5747230425</v>
      </c>
      <c r="L74" s="122">
        <f t="shared" si="24"/>
        <v>3114261.0406588875</v>
      </c>
      <c r="M74" s="122">
        <f t="shared" si="24"/>
        <v>3114261.0406588875</v>
      </c>
      <c r="N74" s="123"/>
    </row>
    <row r="75" spans="1:14">
      <c r="B75" s="129"/>
      <c r="C75" s="129"/>
      <c r="E75" s="129"/>
      <c r="F75" s="129"/>
      <c r="H75" s="129"/>
      <c r="I75" s="129"/>
      <c r="J75" s="129"/>
      <c r="K75" s="129"/>
      <c r="L75" s="129"/>
      <c r="M75" s="129"/>
      <c r="N75" s="129"/>
    </row>
    <row r="76" spans="1:14">
      <c r="A76" s="136"/>
      <c r="B76" s="135"/>
      <c r="C76" s="134"/>
      <c r="D76" s="134"/>
      <c r="E76" s="134"/>
      <c r="F76" s="134"/>
      <c r="G76" s="138"/>
      <c r="H76" s="139"/>
      <c r="I76" s="137"/>
      <c r="J76" s="138"/>
      <c r="K76" s="138"/>
      <c r="L76" s="137"/>
    </row>
    <row r="77" spans="1:14">
      <c r="A77" s="136"/>
      <c r="B77" s="135"/>
      <c r="C77" s="134"/>
      <c r="D77" s="134"/>
      <c r="E77" s="134"/>
      <c r="F77" s="134"/>
      <c r="G77" s="138"/>
      <c r="H77" s="98"/>
      <c r="I77" s="99"/>
      <c r="J77" s="98"/>
      <c r="K77" s="98"/>
      <c r="L77" s="137"/>
    </row>
    <row r="78" spans="1:14">
      <c r="A78" s="136"/>
      <c r="B78" s="135"/>
      <c r="D78" s="134"/>
      <c r="E78" s="134"/>
      <c r="F78" s="134"/>
      <c r="H78" s="133"/>
      <c r="J78" s="129"/>
      <c r="K78" s="129"/>
    </row>
    <row r="79" spans="1:14">
      <c r="E79" s="129"/>
      <c r="H79" s="132"/>
      <c r="J79" s="129"/>
      <c r="K79" s="129"/>
      <c r="N79" s="131"/>
    </row>
    <row r="80" spans="1:14">
      <c r="E80" s="129"/>
      <c r="J80" s="129"/>
      <c r="K80" s="129"/>
    </row>
    <row r="84" spans="6:6">
      <c r="F84" s="130"/>
    </row>
    <row r="85" spans="6:6">
      <c r="F85" s="130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1070364</v>
      </c>
      <c r="M5" s="101">
        <v>738619</v>
      </c>
      <c r="N5" s="102">
        <f>SUM(B5:M5)</f>
        <v>10812809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58717</v>
      </c>
      <c r="M6" s="101">
        <v>284877</v>
      </c>
      <c r="N6" s="103">
        <f>SUM(B6:M6)</f>
        <v>1364930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1129081</v>
      </c>
      <c r="M9" s="12">
        <f t="shared" si="0"/>
        <v>1023496</v>
      </c>
      <c r="N9" s="12">
        <f t="shared" si="0"/>
        <v>12177739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1129081</v>
      </c>
      <c r="M13" s="14">
        <f t="shared" si="1"/>
        <v>1023496</v>
      </c>
      <c r="N13" s="14">
        <f t="shared" si="1"/>
        <v>12177739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493571</v>
      </c>
      <c r="M16" s="101">
        <v>431870</v>
      </c>
      <c r="N16" s="103">
        <f>SUM(B16:M16)</f>
        <v>6561364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493571</v>
      </c>
      <c r="M20" s="12">
        <f t="shared" si="2"/>
        <v>431870</v>
      </c>
      <c r="N20" s="12">
        <f t="shared" si="2"/>
        <v>6561364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576793</v>
      </c>
      <c r="M23" s="7">
        <f t="shared" si="3"/>
        <v>306749</v>
      </c>
      <c r="N23" s="7">
        <f>SUM(B23:M23)</f>
        <v>4251445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58717</v>
      </c>
      <c r="M24" s="7">
        <f t="shared" si="3"/>
        <v>284877</v>
      </c>
      <c r="N24" s="7">
        <f>SUM(B24:M24)</f>
        <v>1364930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635510</v>
      </c>
      <c r="M27" s="12">
        <f>SUM(M23:M26)</f>
        <v>591626</v>
      </c>
      <c r="N27" s="12">
        <f t="shared" si="4"/>
        <v>5616375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0.46120014560995271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361457.1899586923</v>
      </c>
      <c r="M30" s="101">
        <v>309677.88845369231</v>
      </c>
      <c r="N30" s="103">
        <f>SUM(B30:M30)</f>
        <v>3545512.0784123847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165873.94264382005</v>
      </c>
      <c r="M31" s="101">
        <v>166838.70938795508</v>
      </c>
      <c r="N31" s="103">
        <f>SUM(B31:M31)</f>
        <v>1886169.6520317751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5431681.7304441594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879113.46593584574</v>
      </c>
      <c r="M37" s="101">
        <v>781957.93117498083</v>
      </c>
      <c r="N37" s="103">
        <f>SUM(B37:M37)</f>
        <v>8439892.3971108273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-5431681.7304441603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-77087</v>
      </c>
      <c r="M39" s="109">
        <v>-74530</v>
      </c>
      <c r="N39" s="103">
        <f>SUM(B39:M39)</f>
        <v>-930867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-4350</v>
      </c>
      <c r="M41" s="110">
        <v>-47350</v>
      </c>
      <c r="N41" s="104">
        <f>SUM(B41:M41)</f>
        <v>-90200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1901803.666666667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249099</v>
      </c>
      <c r="M44" s="111">
        <v>-130463</v>
      </c>
      <c r="N44" s="126">
        <f>SUM(B44:M44)</f>
        <v>2002272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249099</v>
      </c>
      <c r="M46" s="12">
        <f t="shared" si="10"/>
        <v>-130463</v>
      </c>
      <c r="N46" s="12">
        <f t="shared" si="10"/>
        <v>2002272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15897121.397110827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-3719382.3971108268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0</v>
      </c>
      <c r="M53" s="10">
        <v>261000</v>
      </c>
      <c r="N53" s="10">
        <f>SUM(B53:M53)</f>
        <v>480268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-10418</v>
      </c>
      <c r="L56" s="7">
        <v>-15000</v>
      </c>
      <c r="M56" s="7">
        <v>-15000</v>
      </c>
      <c r="N56" s="7">
        <f>SUM(B56:M56)</f>
        <v>-216043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-334684</v>
      </c>
      <c r="L57" s="7">
        <v>-15000</v>
      </c>
      <c r="M57" s="7">
        <v>-15000</v>
      </c>
      <c r="N57" s="22">
        <f>SUM(B57:M57)</f>
        <v>-2669435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-344840</v>
      </c>
      <c r="L58" s="19">
        <f t="shared" si="13"/>
        <v>-30000</v>
      </c>
      <c r="M58" s="19">
        <f t="shared" si="13"/>
        <v>231000</v>
      </c>
      <c r="N58" s="19">
        <f t="shared" si="13"/>
        <v>-1929808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1125481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13967313.397110827</v>
      </c>
    </row>
    <row r="62" spans="1:21" ht="13.8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-77419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-1789574.3971108273</v>
      </c>
    </row>
    <row r="63" spans="1:21" s="6" customFormat="1" ht="13.8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-1252513</v>
      </c>
      <c r="L63" s="12">
        <f t="shared" si="16"/>
        <v>-1627013.4659358459</v>
      </c>
      <c r="M63" s="12">
        <f t="shared" si="16"/>
        <v>-1789574.3971108268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13957778</v>
      </c>
      <c r="L64" s="12">
        <f t="shared" si="17"/>
        <v>13583277.534064155</v>
      </c>
      <c r="M64" s="12">
        <f t="shared" si="17"/>
        <v>13420716.602889173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377521.62012809888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2861970.5747230439</v>
      </c>
      <c r="L73" s="31">
        <f t="shared" si="20"/>
        <v>2861970.5747230435</v>
      </c>
      <c r="M73" s="31">
        <f t="shared" si="20"/>
        <v>2861970.574723043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2861970.5747230425</v>
      </c>
      <c r="L74" s="122">
        <f t="shared" si="20"/>
        <v>2861970.5747230425</v>
      </c>
      <c r="M74" s="122">
        <f t="shared" si="20"/>
        <v>2861970.5747230407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1395071</v>
      </c>
      <c r="L5" s="101">
        <v>1070364</v>
      </c>
      <c r="M5" s="101">
        <v>738619</v>
      </c>
      <c r="N5" s="102">
        <f>SUM(B5:M5)</f>
        <v>11169207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51978</v>
      </c>
      <c r="L6" s="101">
        <v>58717</v>
      </c>
      <c r="M6" s="101">
        <v>284877</v>
      </c>
      <c r="N6" s="103">
        <f>SUM(B6:M6)</f>
        <v>1407519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12576726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12576726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665472</v>
      </c>
      <c r="L16" s="101">
        <v>493571</v>
      </c>
      <c r="M16" s="101">
        <v>431870</v>
      </c>
      <c r="N16" s="103">
        <f>SUM(B16:M16)</f>
        <v>6583257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6583257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321413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4585950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217935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1407519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5993469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0.47655240322481385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3720859.2808119999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1916053.7364269251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5636913.0172389252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8812390.0172389261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-5636913.0172389252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-77087</v>
      </c>
      <c r="L39" s="109">
        <v>-77087</v>
      </c>
      <c r="M39" s="109">
        <v>-74530</v>
      </c>
      <c r="N39" s="103">
        <f>SUM(B39:M39)</f>
        <v>-930306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-4350</v>
      </c>
      <c r="L41" s="110">
        <v>-4350</v>
      </c>
      <c r="M41" s="110">
        <v>-47350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2068631.0000000009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309803</v>
      </c>
      <c r="L44" s="111">
        <v>249099</v>
      </c>
      <c r="M44" s="111">
        <v>-130463</v>
      </c>
      <c r="N44" s="126">
        <f>SUM(B44:M44)</f>
        <v>2069989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2069989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16358790.017238926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-3782064.0172389257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0</v>
      </c>
      <c r="L53" s="10">
        <v>0</v>
      </c>
      <c r="M53" s="10">
        <v>261000</v>
      </c>
      <c r="N53" s="10">
        <f>SUM(B53:M53)</f>
        <v>480006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-15000</v>
      </c>
      <c r="L56" s="7">
        <v>-15000</v>
      </c>
      <c r="M56" s="7">
        <v>-15000</v>
      </c>
      <c r="N56" s="7">
        <f>SUM(B56:M56)</f>
        <v>-220625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-15000</v>
      </c>
      <c r="L57" s="7">
        <v>-15000</v>
      </c>
      <c r="M57" s="7">
        <v>-15000</v>
      </c>
      <c r="N57" s="22">
        <f>SUM(B57:M57)</f>
        <v>-2349751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-1614968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14743822.017238926</v>
      </c>
    </row>
    <row r="62" spans="1:21" ht="13.8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-2167096.0172389261</v>
      </c>
    </row>
    <row r="63" spans="1:21" s="6" customFormat="1" ht="13.8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-1630034.6201280989</v>
      </c>
      <c r="L63" s="12">
        <f t="shared" si="16"/>
        <v>-2004535.0860639447</v>
      </c>
      <c r="M63" s="12">
        <f t="shared" si="16"/>
        <v>-2167096.0172389257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13580256.379871901</v>
      </c>
      <c r="L64" s="12">
        <f t="shared" si="17"/>
        <v>13205755.913936056</v>
      </c>
      <c r="M64" s="12">
        <f t="shared" si="17"/>
        <v>13043194.982761074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2484448.9545949451</v>
      </c>
      <c r="L73" s="31">
        <f t="shared" si="20"/>
        <v>2484448.9545949446</v>
      </c>
      <c r="M73" s="31">
        <f t="shared" si="20"/>
        <v>2484448.9545949441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2484448.9545949437</v>
      </c>
      <c r="L74" s="122">
        <f t="shared" si="20"/>
        <v>2484448.9545949437</v>
      </c>
      <c r="M74" s="122">
        <f t="shared" si="20"/>
        <v>2484448.9545949418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8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8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8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8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8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8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8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8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8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8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8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8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8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8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8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8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2.33203125" style="6" bestFit="1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8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8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8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3.2" outlineLevelRow="1"/>
  <cols>
    <col min="1" max="1" width="34.6640625" bestFit="1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4.4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8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8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3.2" outlineLevelRow="1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4.664062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8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8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3.2" outlineLevelRow="1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</cols>
  <sheetData>
    <row r="1" spans="1:14" ht="13.8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8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4.4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8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8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8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8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4.4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5" ht="13.8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8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8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4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8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8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8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8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3.2"/>
  <cols>
    <col min="1" max="1" width="35.44140625" customWidth="1"/>
    <col min="2" max="2" width="14" customWidth="1"/>
    <col min="3" max="3" width="14.5546875" customWidth="1"/>
    <col min="4" max="4" width="14" style="6" customWidth="1"/>
    <col min="5" max="6" width="13.5546875" customWidth="1"/>
    <col min="7" max="7" width="16.5546875" style="6" customWidth="1"/>
    <col min="8" max="8" width="14.109375" customWidth="1"/>
    <col min="9" max="9" width="14.44140625" customWidth="1"/>
    <col min="10" max="10" width="13.88671875" customWidth="1"/>
    <col min="11" max="11" width="15.109375" customWidth="1"/>
    <col min="12" max="12" width="13.5546875" customWidth="1"/>
    <col min="13" max="13" width="14.44140625" customWidth="1"/>
    <col min="14" max="14" width="16.5546875" customWidth="1"/>
    <col min="15" max="15" width="12.44140625" bestFit="1" customWidth="1"/>
    <col min="16" max="16" width="14.109375" customWidth="1"/>
  </cols>
  <sheetData>
    <row r="1" spans="1:16" ht="13.8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8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4.4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8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8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8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8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14298C-D83A-4426-AC49-9957799C9EC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762caf36-b0c2-49b4-ab14-ff4bceb8c0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294</vt:i4>
      </vt:variant>
    </vt:vector>
  </HeadingPairs>
  <TitlesOfParts>
    <vt:vector size="36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June 2021 Final</vt:lpstr>
      <vt:lpstr>June 2021 Pre-Audit</vt:lpstr>
      <vt:lpstr>May 2021</vt:lpstr>
      <vt:lpstr>Apr 2021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'Apr 2021'!OSRRefD19_0x_1</vt:lpstr>
      <vt:lpstr>'Aug 2020'!OSRRefD19_0x_1</vt:lpstr>
      <vt:lpstr>'Dec 2020'!OSRRefD19_0x_1</vt:lpstr>
      <vt:lpstr>'Feb 2021'!OSRRefD19_0x_1</vt:lpstr>
      <vt:lpstr>'FY20-21 BUDGET'!OSRRefD19_0x_1</vt:lpstr>
      <vt:lpstr>'Jan 2021'!OSRRefD19_0x_1</vt:lpstr>
      <vt:lpstr>'July 2020'!OSRRefD19_0x_1</vt:lpstr>
      <vt:lpstr>'June 2021 Final'!OSRRefD19_0x_1</vt:lpstr>
      <vt:lpstr>'June 2021 Pre-Audit'!OSRRefD19_0x_1</vt:lpstr>
      <vt:lpstr>'Mar 2021'!OSRRefD19_0x_1</vt:lpstr>
      <vt:lpstr>'May 2021'!OSRRefD19_0x_1</vt:lpstr>
      <vt:lpstr>'Nov 2020'!OSRRefD19_0x_1</vt:lpstr>
      <vt:lpstr>'Oct 2020'!OSRRefD19_0x_1</vt:lpstr>
      <vt:lpstr>'Sep 2020'!OSRRefD19_0x_1</vt:lpstr>
      <vt:lpstr>'Apr 2021'!OSRRefD19_0x_10</vt:lpstr>
      <vt:lpstr>'Aug 2020'!OSRRefD19_0x_10</vt:lpstr>
      <vt:lpstr>'Dec 2020'!OSRRefD19_0x_10</vt:lpstr>
      <vt:lpstr>'Feb 2021'!OSRRefD19_0x_10</vt:lpstr>
      <vt:lpstr>'FY20-21 BUDGET'!OSRRefD19_0x_10</vt:lpstr>
      <vt:lpstr>'Jan 2021'!OSRRefD19_0x_10</vt:lpstr>
      <vt:lpstr>'July 2020'!OSRRefD19_0x_10</vt:lpstr>
      <vt:lpstr>'June 2021 Final'!OSRRefD19_0x_10</vt:lpstr>
      <vt:lpstr>'June 2021 Pre-Audit'!OSRRefD19_0x_10</vt:lpstr>
      <vt:lpstr>'Mar 2021'!OSRRefD19_0x_10</vt:lpstr>
      <vt:lpstr>'May 2021'!OSRRefD19_0x_10</vt:lpstr>
      <vt:lpstr>'Nov 2020'!OSRRefD19_0x_10</vt:lpstr>
      <vt:lpstr>'Oct 2020'!OSRRefD19_0x_10</vt:lpstr>
      <vt:lpstr>'Sep 2020'!OSRRefD19_0x_10</vt:lpstr>
      <vt:lpstr>'Apr 2021'!OSRRefD19_0x_11</vt:lpstr>
      <vt:lpstr>'Aug 2020'!OSRRefD19_0x_11</vt:lpstr>
      <vt:lpstr>'Dec 2020'!OSRRefD19_0x_11</vt:lpstr>
      <vt:lpstr>'Feb 2021'!OSRRefD19_0x_11</vt:lpstr>
      <vt:lpstr>'FY20-21 BUDGET'!OSRRefD19_0x_11</vt:lpstr>
      <vt:lpstr>'Jan 2021'!OSRRefD19_0x_11</vt:lpstr>
      <vt:lpstr>'July 2020'!OSRRefD19_0x_11</vt:lpstr>
      <vt:lpstr>'June 2021 Final'!OSRRefD19_0x_11</vt:lpstr>
      <vt:lpstr>'June 2021 Pre-Audit'!OSRRefD19_0x_11</vt:lpstr>
      <vt:lpstr>'Mar 2021'!OSRRefD19_0x_11</vt:lpstr>
      <vt:lpstr>'May 2021'!OSRRefD19_0x_11</vt:lpstr>
      <vt:lpstr>'Nov 2020'!OSRRefD19_0x_11</vt:lpstr>
      <vt:lpstr>'Oct 2020'!OSRRefD19_0x_11</vt:lpstr>
      <vt:lpstr>'Sep 2020'!OSRRefD19_0x_11</vt:lpstr>
      <vt:lpstr>'Apr 2021'!OSRRefD19_0x_2</vt:lpstr>
      <vt:lpstr>'Aug 2020'!OSRRefD19_0x_2</vt:lpstr>
      <vt:lpstr>'Dec 2020'!OSRRefD19_0x_2</vt:lpstr>
      <vt:lpstr>'Feb 2021'!OSRRefD19_0x_2</vt:lpstr>
      <vt:lpstr>'FY20-21 BUDGET'!OSRRefD19_0x_2</vt:lpstr>
      <vt:lpstr>'Jan 2021'!OSRRefD19_0x_2</vt:lpstr>
      <vt:lpstr>'July 2020'!OSRRefD19_0x_2</vt:lpstr>
      <vt:lpstr>'June 2021 Final'!OSRRefD19_0x_2</vt:lpstr>
      <vt:lpstr>'June 2021 Pre-Audit'!OSRRefD19_0x_2</vt:lpstr>
      <vt:lpstr>'Mar 2021'!OSRRefD19_0x_2</vt:lpstr>
      <vt:lpstr>'May 2021'!OSRRefD19_0x_2</vt:lpstr>
      <vt:lpstr>'Nov 2020'!OSRRefD19_0x_2</vt:lpstr>
      <vt:lpstr>'Oct 2020'!OSRRefD19_0x_2</vt:lpstr>
      <vt:lpstr>'Sep 2020'!OSRRefD19_0x_2</vt:lpstr>
      <vt:lpstr>'Apr 2021'!OSRRefD19_0x_3</vt:lpstr>
      <vt:lpstr>'Aug 2020'!OSRRefD19_0x_3</vt:lpstr>
      <vt:lpstr>'Dec 2020'!OSRRefD19_0x_3</vt:lpstr>
      <vt:lpstr>'Feb 2021'!OSRRefD19_0x_3</vt:lpstr>
      <vt:lpstr>'FY20-21 BUDGET'!OSRRefD19_0x_3</vt:lpstr>
      <vt:lpstr>'Jan 2021'!OSRRefD19_0x_3</vt:lpstr>
      <vt:lpstr>'July 2020'!OSRRefD19_0x_3</vt:lpstr>
      <vt:lpstr>'June 2021 Final'!OSRRefD19_0x_3</vt:lpstr>
      <vt:lpstr>'June 2021 Pre-Audit'!OSRRefD19_0x_3</vt:lpstr>
      <vt:lpstr>'Mar 2021'!OSRRefD19_0x_3</vt:lpstr>
      <vt:lpstr>'May 2021'!OSRRefD19_0x_3</vt:lpstr>
      <vt:lpstr>'Nov 2020'!OSRRefD19_0x_3</vt:lpstr>
      <vt:lpstr>'Oct 2020'!OSRRefD19_0x_3</vt:lpstr>
      <vt:lpstr>'Sep 2020'!OSRRefD19_0x_3</vt:lpstr>
      <vt:lpstr>'Apr 2021'!OSRRefD19_0x_4</vt:lpstr>
      <vt:lpstr>'Aug 2020'!OSRRefD19_0x_4</vt:lpstr>
      <vt:lpstr>'Dec 2020'!OSRRefD19_0x_4</vt:lpstr>
      <vt:lpstr>'Feb 2021'!OSRRefD19_0x_4</vt:lpstr>
      <vt:lpstr>'FY20-21 BUDGET'!OSRRefD19_0x_4</vt:lpstr>
      <vt:lpstr>'Jan 2021'!OSRRefD19_0x_4</vt:lpstr>
      <vt:lpstr>'July 2020'!OSRRefD19_0x_4</vt:lpstr>
      <vt:lpstr>'June 2021 Final'!OSRRefD19_0x_4</vt:lpstr>
      <vt:lpstr>'June 2021 Pre-Audit'!OSRRefD19_0x_4</vt:lpstr>
      <vt:lpstr>'Mar 2021'!OSRRefD19_0x_4</vt:lpstr>
      <vt:lpstr>'May 2021'!OSRRefD19_0x_4</vt:lpstr>
      <vt:lpstr>'Nov 2020'!OSRRefD19_0x_4</vt:lpstr>
      <vt:lpstr>'Oct 2020'!OSRRefD19_0x_4</vt:lpstr>
      <vt:lpstr>'Sep 2020'!OSRRefD19_0x_4</vt:lpstr>
      <vt:lpstr>'Apr 2021'!OSRRefD19_0x_5</vt:lpstr>
      <vt:lpstr>'Aug 2020'!OSRRefD19_0x_5</vt:lpstr>
      <vt:lpstr>'Dec 2020'!OSRRefD19_0x_5</vt:lpstr>
      <vt:lpstr>'Feb 2021'!OSRRefD19_0x_5</vt:lpstr>
      <vt:lpstr>'FY20-21 BUDGET'!OSRRefD19_0x_5</vt:lpstr>
      <vt:lpstr>'Jan 2021'!OSRRefD19_0x_5</vt:lpstr>
      <vt:lpstr>'July 2020'!OSRRefD19_0x_5</vt:lpstr>
      <vt:lpstr>'June 2021 Final'!OSRRefD19_0x_5</vt:lpstr>
      <vt:lpstr>'June 2021 Pre-Audit'!OSRRefD19_0x_5</vt:lpstr>
      <vt:lpstr>'Mar 2021'!OSRRefD19_0x_5</vt:lpstr>
      <vt:lpstr>'May 2021'!OSRRefD19_0x_5</vt:lpstr>
      <vt:lpstr>'Nov 2020'!OSRRefD19_0x_5</vt:lpstr>
      <vt:lpstr>'Oct 2020'!OSRRefD19_0x_5</vt:lpstr>
      <vt:lpstr>'Sep 2020'!OSRRefD19_0x_5</vt:lpstr>
      <vt:lpstr>'Apr 2021'!OSRRefD19_0x_6</vt:lpstr>
      <vt:lpstr>'Aug 2020'!OSRRefD19_0x_6</vt:lpstr>
      <vt:lpstr>'Dec 2020'!OSRRefD19_0x_6</vt:lpstr>
      <vt:lpstr>'Feb 2021'!OSRRefD19_0x_6</vt:lpstr>
      <vt:lpstr>'FY20-21 BUDGET'!OSRRefD19_0x_6</vt:lpstr>
      <vt:lpstr>'Jan 2021'!OSRRefD19_0x_6</vt:lpstr>
      <vt:lpstr>'July 2020'!OSRRefD19_0x_6</vt:lpstr>
      <vt:lpstr>'June 2021 Final'!OSRRefD19_0x_6</vt:lpstr>
      <vt:lpstr>'June 2021 Pre-Audit'!OSRRefD19_0x_6</vt:lpstr>
      <vt:lpstr>'Mar 2021'!OSRRefD19_0x_6</vt:lpstr>
      <vt:lpstr>'May 2021'!OSRRefD19_0x_6</vt:lpstr>
      <vt:lpstr>'Nov 2020'!OSRRefD19_0x_6</vt:lpstr>
      <vt:lpstr>'Oct 2020'!OSRRefD19_0x_6</vt:lpstr>
      <vt:lpstr>'Sep 2020'!OSRRefD19_0x_6</vt:lpstr>
      <vt:lpstr>'Apr 2021'!OSRRefD19_0x_7</vt:lpstr>
      <vt:lpstr>'Aug 2020'!OSRRefD19_0x_7</vt:lpstr>
      <vt:lpstr>'Dec 2020'!OSRRefD19_0x_7</vt:lpstr>
      <vt:lpstr>'Feb 2021'!OSRRefD19_0x_7</vt:lpstr>
      <vt:lpstr>'FY20-21 BUDGET'!OSRRefD19_0x_7</vt:lpstr>
      <vt:lpstr>'Jan 2021'!OSRRefD19_0x_7</vt:lpstr>
      <vt:lpstr>'July 2020'!OSRRefD19_0x_7</vt:lpstr>
      <vt:lpstr>'June 2021 Final'!OSRRefD19_0x_7</vt:lpstr>
      <vt:lpstr>'June 2021 Pre-Audit'!OSRRefD19_0x_7</vt:lpstr>
      <vt:lpstr>'Mar 2021'!OSRRefD19_0x_7</vt:lpstr>
      <vt:lpstr>'May 2021'!OSRRefD19_0x_7</vt:lpstr>
      <vt:lpstr>'Nov 2020'!OSRRefD19_0x_7</vt:lpstr>
      <vt:lpstr>'Oct 2020'!OSRRefD19_0x_7</vt:lpstr>
      <vt:lpstr>'Sep 2020'!OSRRefD19_0x_7</vt:lpstr>
      <vt:lpstr>'Apr 2021'!OSRRefD19_0x_8</vt:lpstr>
      <vt:lpstr>'Aug 2020'!OSRRefD19_0x_8</vt:lpstr>
      <vt:lpstr>'Dec 2020'!OSRRefD19_0x_8</vt:lpstr>
      <vt:lpstr>'Feb 2021'!OSRRefD19_0x_8</vt:lpstr>
      <vt:lpstr>'FY20-21 BUDGET'!OSRRefD19_0x_8</vt:lpstr>
      <vt:lpstr>'Jan 2021'!OSRRefD19_0x_8</vt:lpstr>
      <vt:lpstr>'July 2020'!OSRRefD19_0x_8</vt:lpstr>
      <vt:lpstr>'June 2021 Final'!OSRRefD19_0x_8</vt:lpstr>
      <vt:lpstr>'June 2021 Pre-Audit'!OSRRefD19_0x_8</vt:lpstr>
      <vt:lpstr>'Mar 2021'!OSRRefD19_0x_8</vt:lpstr>
      <vt:lpstr>'May 2021'!OSRRefD19_0x_8</vt:lpstr>
      <vt:lpstr>'Nov 2020'!OSRRefD19_0x_8</vt:lpstr>
      <vt:lpstr>'Oct 2020'!OSRRefD19_0x_8</vt:lpstr>
      <vt:lpstr>'Sep 2020'!OSRRefD19_0x_8</vt:lpstr>
      <vt:lpstr>'Apr 2021'!OSRRefD19_0x_9</vt:lpstr>
      <vt:lpstr>'Aug 2020'!OSRRefD19_0x_9</vt:lpstr>
      <vt:lpstr>'Dec 2020'!OSRRefD19_0x_9</vt:lpstr>
      <vt:lpstr>'Feb 2021'!OSRRefD19_0x_9</vt:lpstr>
      <vt:lpstr>'FY20-21 BUDGET'!OSRRefD19_0x_9</vt:lpstr>
      <vt:lpstr>'Jan 2021'!OSRRefD19_0x_9</vt:lpstr>
      <vt:lpstr>'July 2020'!OSRRefD19_0x_9</vt:lpstr>
      <vt:lpstr>'June 2021 Final'!OSRRefD19_0x_9</vt:lpstr>
      <vt:lpstr>'June 2021 Pre-Audit'!OSRRefD19_0x_9</vt:lpstr>
      <vt:lpstr>'Mar 2021'!OSRRefD19_0x_9</vt:lpstr>
      <vt:lpstr>'May 2021'!OSRRefD19_0x_9</vt:lpstr>
      <vt:lpstr>'Nov 2020'!OSRRefD19_0x_9</vt:lpstr>
      <vt:lpstr>'Oct 2020'!OSRRefD19_0x_9</vt:lpstr>
      <vt:lpstr>'Sep 2020'!OSRRefD19_0x_9</vt:lpstr>
      <vt:lpstr>'Apr 2021'!OSRRefD29_0x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 2020'!OSRRefD29_0x</vt:lpstr>
      <vt:lpstr>'December 2018'!OSRRefD29_0x</vt:lpstr>
      <vt:lpstr>'Feb 2020'!OSRRefD29_0x</vt:lpstr>
      <vt:lpstr>'Feb 2021'!OSRRefD29_0x</vt:lpstr>
      <vt:lpstr>'February 2019'!OSRRefD29_0x</vt:lpstr>
      <vt:lpstr>'FY 2018-2019 Budget'!OSRRefD29_0x</vt:lpstr>
      <vt:lpstr>'FY20-21 BUDGET'!OSRRefD29_0x</vt:lpstr>
      <vt:lpstr>'Jan 2020'!OSRRefD29_0x</vt:lpstr>
      <vt:lpstr>'Jan 2021'!OSRRefD29_0x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'June 2021 Final'!OSRRefD29_0x</vt:lpstr>
      <vt:lpstr>'June 2021 Pre-Audit'!OSRRefD29_0x</vt:lpstr>
      <vt:lpstr>'Mar 2020'!OSRRefD29_0x</vt:lpstr>
      <vt:lpstr>'Mar 2021'!OSRRefD29_0x</vt:lpstr>
      <vt:lpstr>'March 2019'!OSRRefD29_0x</vt:lpstr>
      <vt:lpstr>'May 2020'!OSRRefD29_0x</vt:lpstr>
      <vt:lpstr>'May 2021'!OSRRefD29_0x</vt:lpstr>
      <vt:lpstr>'Nov 2019'!OSRRefD29_0x</vt:lpstr>
      <vt:lpstr>'Nov 2020'!OSRRefD29_0x</vt:lpstr>
      <vt:lpstr>'November 2018'!OSRRefD29_0x</vt:lpstr>
      <vt:lpstr>'Oct 2019'!OSRRefD29_0x</vt:lpstr>
      <vt:lpstr>'Oct 2020'!OSRRefD29_0x</vt:lpstr>
      <vt:lpstr>'October 2018'!OSRRefD29_0x</vt:lpstr>
      <vt:lpstr>'Sep 2020'!OSRRefD29_0x</vt:lpstr>
      <vt:lpstr>'Sept 2019'!OSRRefD29_0x</vt:lpstr>
      <vt:lpstr>'September 2018'!OSRRefD29_0x</vt:lpstr>
      <vt:lpstr>'Apr 2021'!OSRRefD30_0x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 2020'!OSRRefD30_0x</vt:lpstr>
      <vt:lpstr>'December 2018'!OSRRefD30_0x</vt:lpstr>
      <vt:lpstr>'Feb 2020'!OSRRefD30_0x</vt:lpstr>
      <vt:lpstr>'Feb 2021'!OSRRefD30_0x</vt:lpstr>
      <vt:lpstr>'February 2019'!OSRRefD30_0x</vt:lpstr>
      <vt:lpstr>'FY 2018-2019 Budget'!OSRRefD30_0x</vt:lpstr>
      <vt:lpstr>'FY20-21 BUDGET'!OSRRefD30_0x</vt:lpstr>
      <vt:lpstr>'Jan 2020'!OSRRefD30_0x</vt:lpstr>
      <vt:lpstr>'Jan 2021'!OSRRefD30_0x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'June 2021 Final'!OSRRefD30_0x</vt:lpstr>
      <vt:lpstr>'June 2021 Pre-Audit'!OSRRefD30_0x</vt:lpstr>
      <vt:lpstr>'Mar 2020'!OSRRefD30_0x</vt:lpstr>
      <vt:lpstr>'Mar 2021'!OSRRefD30_0x</vt:lpstr>
      <vt:lpstr>'March 2019'!OSRRefD30_0x</vt:lpstr>
      <vt:lpstr>'May 2020'!OSRRefD30_0x</vt:lpstr>
      <vt:lpstr>'May 2021'!OSRRefD30_0x</vt:lpstr>
      <vt:lpstr>'Nov 2019'!OSRRefD30_0x</vt:lpstr>
      <vt:lpstr>'Nov 2020'!OSRRefD30_0x</vt:lpstr>
      <vt:lpstr>'November 2018'!OSRRefD30_0x</vt:lpstr>
      <vt:lpstr>'Oct 2019'!OSRRefD30_0x</vt:lpstr>
      <vt:lpstr>'Oct 2020'!OSRRefD30_0x</vt:lpstr>
      <vt:lpstr>'October 2018'!OSRRefD30_0x</vt:lpstr>
      <vt:lpstr>'Sep 2020'!OSRRefD30_0x</vt:lpstr>
      <vt:lpstr>'Sept 2019'!OSRRefD30_0x</vt:lpstr>
      <vt:lpstr>'September 2018'!OSRRefD30_0x</vt:lpstr>
      <vt:lpstr>'Apr 2018'!Print_Area</vt:lpstr>
      <vt:lpstr>'Apr 2021'!Print_Area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'June 2021 Final'!Print_Area</vt:lpstr>
      <vt:lpstr>'June 2021 Pre-Audit'!Print_Area</vt:lpstr>
      <vt:lpstr>'Mar  2018'!Print_Area</vt:lpstr>
      <vt:lpstr>'Mar 2017'!Print_Area</vt:lpstr>
      <vt:lpstr>'Mar 2020'!Print_Area</vt:lpstr>
      <vt:lpstr>'Mar 2021'!Print_Area</vt:lpstr>
      <vt:lpstr>'March 2019'!Print_Area</vt:lpstr>
      <vt:lpstr>'May 2017'!Print_Area</vt:lpstr>
      <vt:lpstr>'May 2018'!Print_Area</vt:lpstr>
      <vt:lpstr>'May 2020'!Print_Area</vt:lpstr>
      <vt:lpstr>'May 2021'!Print_Area</vt:lpstr>
      <vt:lpstr>'Nov 2016'!Print_Area</vt:lpstr>
      <vt:lpstr>'Nov 2017'!Print_Area</vt:lpstr>
      <vt:lpstr>'Nov 2019'!Print_Area</vt:lpstr>
      <vt:lpstr>'Nov 2020'!Print_Area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'October 2018'!Print_Area</vt:lpstr>
      <vt:lpstr>'Sep 2020'!Print_Area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Robert Dewit</cp:lastModifiedBy>
  <cp:revision/>
  <cp:lastPrinted>2020-02-21T21:14:03Z</cp:lastPrinted>
  <dcterms:created xsi:type="dcterms:W3CDTF">2002-07-23T19:12:25Z</dcterms:created>
  <dcterms:modified xsi:type="dcterms:W3CDTF">2021-09-16T02:00:46Z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