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omments185.xml" ContentType="application/vnd.openxmlformats-officedocument.spreadsheetml.comments+xml"/>
  <Override PartName="/xl/comments18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1-2022\08 February\"/>
    </mc:Choice>
  </mc:AlternateContent>
  <xr:revisionPtr revIDLastSave="0" documentId="13_ncr:1_{50C318B4-291F-4FE1-81B0-4CD3F52B96D6}" xr6:coauthVersionLast="47" xr6:coauthVersionMax="47" xr10:uidLastSave="{00000000-0000-0000-0000-000000000000}"/>
  <bookViews>
    <workbookView xWindow="-120" yWindow="-120" windowWidth="29040" windowHeight="176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February 2022" sheetId="245" r:id="rId161"/>
    <sheet name="January 2022" sheetId="244" state="hidden" r:id="rId162"/>
    <sheet name="Jan 2021" sheetId="231" state="hidden" r:id="rId163"/>
    <sheet name="December 2021" sheetId="243" state="hidden" r:id="rId164"/>
    <sheet name="November 2021" sheetId="242" state="hidden" r:id="rId165"/>
    <sheet name="October 2021" sheetId="241" state="hidden" r:id="rId166"/>
    <sheet name="September 2021" sheetId="240" state="hidden" r:id="rId167"/>
    <sheet name="August 2021" sheetId="239" state="hidden" r:id="rId168"/>
    <sheet name="July 2021" sheetId="237" state="hidden" r:id="rId169"/>
    <sheet name="June 2021 Pre-Audit" sheetId="236" state="hidden" r:id="rId170"/>
    <sheet name="May 2021" sheetId="235" state="hidden" r:id="rId171"/>
    <sheet name="Apr 2021" sheetId="234" state="hidden" r:id="rId172"/>
    <sheet name="Mar 2021" sheetId="233" state="hidden" r:id="rId173"/>
    <sheet name="Feb 2021" sheetId="232" state="hidden" r:id="rId174"/>
    <sheet name="Mar 2020" sheetId="220" state="hidden" r:id="rId175"/>
    <sheet name="Dec 2020" sheetId="230" state="hidden" r:id="rId176"/>
    <sheet name="Nov 2020" sheetId="229" state="hidden" r:id="rId177"/>
    <sheet name="Oct 2020" sheetId="228" state="hidden" r:id="rId178"/>
    <sheet name="Sep 2020" sheetId="227" state="hidden" r:id="rId179"/>
    <sheet name="Aug 2020" sheetId="226" state="hidden" r:id="rId180"/>
    <sheet name="July 2020" sheetId="225" state="hidden" r:id="rId181"/>
    <sheet name="June 2020 Post-Audit" sheetId="224" state="hidden" r:id="rId182"/>
    <sheet name="May 2020" sheetId="223" state="hidden" r:id="rId183"/>
    <sheet name="Apr 2020" sheetId="222" state="hidden" r:id="rId184"/>
    <sheet name="Feb 2020 (2)" sheetId="221" state="hidden" r:id="rId185"/>
    <sheet name="Feb 2020" sheetId="217" state="hidden" r:id="rId186"/>
    <sheet name="Mar 2019" sheetId="205" state="hidden" r:id="rId187"/>
    <sheet name="April 2019" sheetId="206" state="hidden" r:id="rId188"/>
    <sheet name="May 2019" sheetId="207" state="hidden" r:id="rId189"/>
    <sheet name="June 2019" sheetId="208" state="hidden" r:id="rId190"/>
    <sheet name="June 2018 Post-audit" sheetId="196" state="hidden" r:id="rId191"/>
    <sheet name="June 2019 PostAudit" sheetId="209" state="hidden" r:id="rId192"/>
    <sheet name="July 2019 " sheetId="210" state="hidden" r:id="rId193"/>
    <sheet name="Aug.2019" sheetId="211" state="hidden" r:id="rId194"/>
    <sheet name="Sept 2019" sheetId="212" state="hidden" r:id="rId195"/>
    <sheet name="Oct 2019" sheetId="213" state="hidden" r:id="rId196"/>
    <sheet name="Jan 2020" sheetId="216" state="hidden" r:id="rId197"/>
    <sheet name="Feb 2019" sheetId="204" state="hidden" r:id="rId198"/>
    <sheet name="Dec 2019" sheetId="215" state="hidden" r:id="rId199"/>
    <sheet name="Nov 2019" sheetId="214" state="hidden" r:id="rId200"/>
    <sheet name="Jan 2019" sheetId="203" state="hidden" r:id="rId201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3">'Apr 2020'!$B$1:$U$42</definedName>
    <definedName name="_xlnm.Print_Area" localSheetId="171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7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9">'Aug 2020'!$B$1:$U$43</definedName>
    <definedName name="_xlnm.Print_Area" localSheetId="193">Aug.2019!$B$1:$Z$44</definedName>
    <definedName name="_xlnm.Print_Area" localSheetId="116">'August 2015'!$B$1:$X$40</definedName>
    <definedName name="_xlnm.Print_Area" localSheetId="167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98">'Dec 2019'!$B$1:$Z$44</definedName>
    <definedName name="_xlnm.Print_Area" localSheetId="175">'Dec 2020'!$B$1:$U$43</definedName>
    <definedName name="_xlnm.Print_Area" localSheetId="163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7">'Feb 2019'!$B$1:$X$40</definedName>
    <definedName name="_xlnm.Print_Area" localSheetId="185">'Feb 2020'!$B$1:$U$42</definedName>
    <definedName name="_xlnm.Print_Area" localSheetId="184">'Feb 2020 (2)'!$B$1:$U$42</definedName>
    <definedName name="_xlnm.Print_Area" localSheetId="173">'Feb 2021'!$B$1:$U$41</definedName>
    <definedName name="_xlnm.Print_Area" localSheetId="109">'Feb15'!$B$1:$X$40</definedName>
    <definedName name="_xlnm.Print_Area" localSheetId="160">'February 2022'!$B$1:$U$41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200">'Jan 2019'!$B$1:$X$40</definedName>
    <definedName name="_xlnm.Print_Area" localSheetId="196">'Jan 2020'!$B$1:$U$42</definedName>
    <definedName name="_xlnm.Print_Area" localSheetId="162">'Jan 2021'!$B$1:$U$41</definedName>
    <definedName name="_xlnm.Print_Area" localSheetId="161">'January 2022'!$B$1:$U$41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2">'July 2019 '!$B$1:$X$43</definedName>
    <definedName name="_xlnm.Print_Area" localSheetId="180">'July 2020'!$B$1:$U$43</definedName>
    <definedName name="_xlnm.Print_Area" localSheetId="168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90">'June 2018 Post-audit'!$B$1:$X$40</definedName>
    <definedName name="_xlnm.Print_Area" localSheetId="152">'June 2018 Preaudit'!$B$1:$X$40</definedName>
    <definedName name="_xlnm.Print_Area" localSheetId="189">'June 2019'!$B$1:$X$38</definedName>
    <definedName name="_xlnm.Print_Area" localSheetId="191">'June 2019 PostAudit'!$B$1:$X$38</definedName>
    <definedName name="_xlnm.Print_Area" localSheetId="181">'June 2020 Post-Audit'!$B$1:$U$43</definedName>
    <definedName name="_xlnm.Print_Area" localSheetId="159">'June 2021 Final'!$B$1:$U$41</definedName>
    <definedName name="_xlnm.Print_Area" localSheetId="169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6">'Mar 2019'!$B$1:$X$40</definedName>
    <definedName name="_xlnm.Print_Area" localSheetId="174">'Mar 2020'!$B$1:$U$42</definedName>
    <definedName name="_xlnm.Print_Area" localSheetId="172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88">'May 2019'!$B$1:$X$40</definedName>
    <definedName name="_xlnm.Print_Area" localSheetId="182">'May 2020'!$B$1:$U$42</definedName>
    <definedName name="_xlnm.Print_Area" localSheetId="170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99">'Nov 2019'!$B$1:$Z$44</definedName>
    <definedName name="_xlnm.Print_Area" localSheetId="176">'Nov 2020'!$B$1:$U$43</definedName>
    <definedName name="_xlnm.Print_Area" localSheetId="164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5">'Oct 2019'!$B$1:$Z$44</definedName>
    <definedName name="_xlnm.Print_Area" localSheetId="177">'Oct 2020'!$B$1:$U$43</definedName>
    <definedName name="_xlnm.Print_Area" localSheetId="165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78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4">'Sept 2019'!$B$1:$Z$44</definedName>
    <definedName name="_xlnm.Print_Area" localSheetId="166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5" l="1"/>
  <c r="I9" i="245"/>
  <c r="I11" i="245" s="1"/>
  <c r="E9" i="245"/>
  <c r="E11" i="245" s="1"/>
  <c r="O73" i="245"/>
  <c r="K73" i="245"/>
  <c r="S58" i="245"/>
  <c r="V56" i="245"/>
  <c r="Q54" i="245"/>
  <c r="M54" i="245"/>
  <c r="Q53" i="245"/>
  <c r="M53" i="245"/>
  <c r="M56" i="245" s="1"/>
  <c r="M59" i="245" s="1"/>
  <c r="O51" i="245"/>
  <c r="K51" i="245"/>
  <c r="O48" i="245"/>
  <c r="K48" i="245"/>
  <c r="U32" i="245"/>
  <c r="S32" i="245"/>
  <c r="Q32" i="245"/>
  <c r="O32" i="245"/>
  <c r="M32" i="245"/>
  <c r="K32" i="245"/>
  <c r="I32" i="245"/>
  <c r="G32" i="245"/>
  <c r="E32" i="245"/>
  <c r="U23" i="245"/>
  <c r="S23" i="245"/>
  <c r="Q23" i="245"/>
  <c r="O23" i="245"/>
  <c r="M23" i="245"/>
  <c r="K23" i="245"/>
  <c r="I23" i="245"/>
  <c r="G23" i="245"/>
  <c r="E23" i="245"/>
  <c r="U11" i="245"/>
  <c r="S11" i="245"/>
  <c r="Q11" i="245"/>
  <c r="O11" i="245"/>
  <c r="M11" i="245"/>
  <c r="K11" i="245"/>
  <c r="G11" i="245"/>
  <c r="D10" i="245"/>
  <c r="Q56" i="245" l="1"/>
  <c r="Q59" i="245" s="1"/>
  <c r="O56" i="245"/>
  <c r="O59" i="245" s="1"/>
  <c r="K56" i="245"/>
  <c r="K59" i="245" s="1"/>
  <c r="O34" i="245"/>
  <c r="S34" i="245"/>
  <c r="K34" i="245"/>
  <c r="U34" i="245"/>
  <c r="M34" i="245"/>
  <c r="Q34" i="245"/>
  <c r="I34" i="245"/>
  <c r="G34" i="245"/>
  <c r="E34" i="245"/>
  <c r="G9" i="244"/>
  <c r="E9" i="244" l="1"/>
  <c r="G23" i="244"/>
  <c r="O73" i="244"/>
  <c r="K73" i="244"/>
  <c r="S58" i="244"/>
  <c r="V56" i="244"/>
  <c r="Q54" i="244"/>
  <c r="M54" i="244"/>
  <c r="Q53" i="244"/>
  <c r="M53" i="244"/>
  <c r="O51" i="244"/>
  <c r="K51" i="244"/>
  <c r="O48" i="244"/>
  <c r="K48" i="244"/>
  <c r="U32" i="244"/>
  <c r="S32" i="244"/>
  <c r="Q32" i="244"/>
  <c r="O32" i="244"/>
  <c r="M32" i="244"/>
  <c r="K32" i="244"/>
  <c r="I32" i="244"/>
  <c r="G32" i="244"/>
  <c r="E32" i="244"/>
  <c r="U23" i="244"/>
  <c r="S23" i="244"/>
  <c r="Q23" i="244"/>
  <c r="O23" i="244"/>
  <c r="M23" i="244"/>
  <c r="K23" i="244"/>
  <c r="I23" i="244"/>
  <c r="E23" i="244"/>
  <c r="U11" i="244"/>
  <c r="S11" i="244"/>
  <c r="Q11" i="244"/>
  <c r="O11" i="244"/>
  <c r="M11" i="244"/>
  <c r="K11" i="244"/>
  <c r="I11" i="244"/>
  <c r="G11" i="244"/>
  <c r="E11" i="244"/>
  <c r="D10" i="244"/>
  <c r="G9" i="243"/>
  <c r="M56" i="244" l="1"/>
  <c r="M59" i="244" s="1"/>
  <c r="Q56" i="244"/>
  <c r="Q59" i="244" s="1"/>
  <c r="K34" i="244"/>
  <c r="M34" i="244"/>
  <c r="Q34" i="244"/>
  <c r="U34" i="244"/>
  <c r="O34" i="244"/>
  <c r="S34" i="244"/>
  <c r="O56" i="244"/>
  <c r="O59" i="244" s="1"/>
  <c r="K56" i="244"/>
  <c r="K59" i="244" s="1"/>
  <c r="I34" i="244"/>
  <c r="E34" i="244"/>
  <c r="G34" i="244"/>
  <c r="I23" i="243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B0ADFF-1B8D-4B02-9287-8F2C2489F21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F2DA47B-B946-4EFE-8FD6-2E1DE1BC9DF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B0A1AE28-1FCA-4A48-9708-5CB5A7BFBD6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FFC3CF7-E1C5-41D2-A752-5D5666809C43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6E90CBA5-A03E-4014-A42A-8A6D7E0BF26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54820E14-A7D4-4746-9057-090025EA0AA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A060791A-8E84-4A25-AB12-9C7F3650073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5D69437-27FC-4C16-B723-D2F016FD90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540EBE8-4ACF-4AB6-B2F1-CB45D66C07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5DE1C026-BAAE-4012-850F-73CA0CE6AD2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FFA7F8E0-CAC1-412D-B7F5-CF4FB73D37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A07942AA-BDF8-4B89-B3D4-1FD088247CA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8E1F09D-8604-435C-92A3-E3D8FF8E14C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4971039A-1F22-4EA9-AFF1-EC14CBCBBF9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45FD82-705F-4873-886D-2DF8E6F1CBB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6D4FC6F-E8FE-47A3-BFAF-6A5C4917C14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AF6EBF2-3F0A-4FC1-A327-DC3B8A9553B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DF1204E-4112-4F28-8F9D-1F9EF65624D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61C5740-1F1B-4ED3-A769-B71DE08F587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10451C0-B0FF-4DCD-BFFA-ED43A8E465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AD248BA8-488F-4847-972A-46EFBB21713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300A5A-892F-4F0D-A6DE-64B83C529D7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92B9D0D3-370F-4402-ACCD-3143F2D1AAA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0F4FD4C-649E-41AA-A4E6-A9EC366A3A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<sst xmlns="http://schemas.openxmlformats.org/spreadsheetml/2006/main" count="14056" uniqueCount="580">
  <si>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</si>
  <si>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</si>
  <si>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</si>
  <si>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</si>
  <si>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</si>
  <si>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</si>
  <si>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</si>
  <si>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</si>
  <si>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</si>
  <si>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</si>
  <si>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</si>
  <si>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</si>
  <si>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</si>
  <si>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</si>
  <si>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</si>
  <si>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</si>
  <si>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</si>
  <si>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</si>
  <si>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</si>
  <si>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</si>
  <si>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</si>
  <si>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</si>
  <si>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</si>
  <si>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</si>
  <si>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</si>
  <si>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</si>
  <si>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</si>
  <si>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</si>
  <si>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</si>
  <si>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</si>
  <si>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</si>
  <si>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</si>
  <si>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</si>
  <si>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</si>
  <si>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</si>
  <si>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</si>
  <si>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</si>
  <si>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</si>
  <si>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</si>
  <si>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</si>
  <si>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</si>
  <si>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</si>
  <si>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</si>
  <si>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</si>
  <si>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</si>
  <si>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</si>
  <si>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</si>
  <si>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</si>
  <si>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</si>
  <si>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</si>
  <si>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</si>
  <si>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</si>
  <si>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</si>
  <si>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</si>
  <si>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</si>
  <si>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</si>
  <si>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</si>
  <si>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</si>
  <si>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</si>
  <si>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</si>
  <si>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</si>
  <si>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</si>
  <si>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</si>
  <si>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</si>
  <si>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</si>
  <si>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</si>
  <si>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</si>
  <si>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</si>
  <si>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</si>
  <si>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</si>
  <si>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</si>
  <si>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</si>
  <si>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</si>
  <si>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</si>
  <si>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</si>
  <si>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</si>
  <si>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</si>
  <si>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</si>
  <si>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</si>
  <si>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</si>
  <si>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</si>
  <si>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</si>
  <si>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</si>
  <si>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</si>
  <si>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</si>
  <si>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</si>
  <si>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</si>
  <si>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</si>
  <si>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</si>
  <si>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</si>
  <si>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</si>
  <si>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</si>
  <si>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</si>
  <si>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</si>
  <si>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</si>
  <si>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</si>
  <si>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</si>
  <si>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</si>
  <si>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</si>
  <si>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</si>
  <si>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</si>
  <si>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</si>
  <si>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</si>
  <si>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</si>
  <si>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</si>
  <si>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</si>
  <si>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</si>
  <si>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</si>
  <si>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</si>
  <si>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</si>
  <si>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</si>
  <si>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</si>
  <si>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</si>
  <si>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</si>
  <si>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</si>
  <si>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</si>
  <si>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</si>
  <si>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</si>
  <si>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</si>
  <si>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</si>
  <si>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</si>
  <si>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</si>
  <si>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</si>
  <si>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</si>
  <si>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</si>
  <si>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</si>
  <si>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</si>
  <si>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</si>
  <si>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</si>
  <si>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</si>
  <si>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</si>
  <si>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</si>
  <si>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</si>
  <si>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</si>
  <si>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</si>
  <si>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</si>
  <si>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</si>
  <si>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</si>
  <si>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</si>
  <si>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</si>
  <si>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</si>
  <si>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</si>
  <si>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</si>
  <si>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</si>
  <si>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</si>
  <si>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</si>
  <si>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</si>
  <si>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</si>
  <si>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</si>
  <si>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</si>
  <si>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</si>
  <si>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</si>
  <si>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</si>
  <si>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</si>
  <si>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</si>
  <si>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</si>
  <si>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</si>
  <si>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</si>
  <si>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</si>
  <si>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</si>
  <si>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</si>
  <si>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</si>
  <si>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</si>
  <si>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</si>
  <si>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</si>
  <si>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</si>
  <si>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</si>
  <si>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</si>
  <si>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</si>
  <si>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</si>
  <si>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</si>
  <si>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</si>
  <si>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</si>
  <si>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</si>
  <si>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</si>
  <si>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</si>
  <si>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</si>
  <si>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</si>
  <si>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</si>
  <si>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</si>
  <si>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</si>
  <si>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</si>
  <si>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</si>
  <si>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</si>
  <si>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</si>
  <si>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</si>
  <si>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</si>
  <si>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</si>
  <si>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</si>
  <si>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</si>
  <si>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</si>
  <si>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</si>
  <si>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</si>
  <si>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</si>
  <si>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</si>
  <si>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</si>
  <si>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</si>
  <si>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</si>
  <si>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</si>
  <si>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</si>
  <si>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</si>
  <si>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</si>
  <si>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</si>
  <si>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</si>
  <si>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</si>
  <si>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</si>
  <si>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</si>
  <si>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</si>
  <si>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</si>
  <si>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</si>
  <si>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</si>
  <si>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</si>
  <si>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</si>
  <si>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</si>
  <si>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</si>
  <si>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</si>
  <si>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</si>
  <si>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</si>
  <si>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</si>
  <si>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</si>
  <si>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</si>
  <si>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</si>
  <si>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</si>
  <si>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</si>
  <si>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</si>
  <si>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</si>
  <si>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</si>
  <si>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</si>
  <si>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</si>
  <si>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</si>
  <si>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</si>
  <si>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</si>
  <si>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</si>
  <si>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</si>
  <si>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</si>
  <si>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</si>
  <si>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</si>
  <si>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</si>
  <si>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</si>
  <si>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</si>
  <si>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</si>
  <si>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</si>
  <si>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</si>
  <si>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</si>
  <si>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</si>
  <si>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</si>
  <si>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</si>
  <si>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</si>
  <si>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</si>
  <si>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</si>
  <si>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</si>
  <si>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</si>
  <si>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</si>
  <si>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</si>
  <si>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</si>
  <si>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</si>
  <si>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</si>
  <si>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</si>
  <si>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</si>
  <si>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</si>
  <si>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</si>
  <si>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</si>
  <si>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</si>
  <si>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</si>
  <si>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</si>
  <si>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</si>
  <si>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</si>
  <si>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</si>
  <si>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</si>
  <si>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</si>
  <si>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</si>
  <si>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</si>
  <si>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</si>
  <si>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</si>
  <si>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</si>
  <si>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</si>
  <si>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</si>
  <si>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</si>
  <si>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</si>
  <si>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</si>
  <si>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</si>
  <si>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</si>
  <si>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</si>
  <si>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</si>
  <si>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</si>
  <si>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</si>
  <si>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</si>
  <si>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</si>
  <si>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</si>
  <si>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</si>
  <si>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</si>
  <si>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</si>
  <si>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</si>
  <si>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</si>
  <si>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</si>
  <si>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</si>
  <si>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</si>
  <si>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</si>
  <si>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</si>
  <si>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</si>
  <si>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</si>
  <si>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</si>
  <si>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</si>
  <si>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</si>
  <si>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</si>
  <si>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</si>
  <si>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</si>
  <si>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</si>
  <si>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</si>
  <si>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</si>
  <si>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</si>
  <si>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</si>
  <si>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</si>
  <si>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</si>
  <si>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</si>
  <si>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</si>
  <si>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</si>
  <si>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</si>
  <si>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</si>
  <si>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</si>
  <si>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</si>
  <si>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</si>
  <si>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</si>
  <si>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</si>
  <si>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</si>
  <si>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</si>
  <si>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</si>
  <si>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</si>
  <si>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</si>
  <si>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</si>
  <si>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</si>
  <si>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</si>
  <si>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</si>
  <si>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</si>
  <si>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</si>
  <si>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</si>
  <si>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</si>
  <si>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</si>
  <si>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</si>
  <si>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</si>
  <si>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</si>
  <si>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</si>
  <si>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</si>
  <si>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</si>
  <si>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</si>
  <si>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</si>
  <si>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</si>
  <si>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</si>
  <si>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</si>
  <si>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</si>
  <si>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</si>
  <si>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</si>
  <si>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</si>
  <si>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</si>
  <si>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</si>
  <si>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</si>
  <si>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</si>
  <si>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</si>
  <si>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</si>
  <si>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</si>
  <si>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</si>
  <si>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</si>
  <si>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</si>
  <si>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</si>
  <si>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</si>
  <si>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</si>
  <si>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</si>
  <si>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</si>
  <si>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</si>
  <si>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</si>
  <si>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</si>
  <si>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</si>
  <si>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</si>
  <si>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</si>
  <si>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</si>
  <si>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</si>
  <si>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</si>
  <si>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</si>
  <si>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</si>
  <si>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</si>
  <si>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</si>
  <si>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</si>
  <si>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</si>
  <si>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</si>
  <si>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</si>
  <si>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</si>
  <si>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</si>
  <si>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</si>
  <si>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</si>
  <si>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</si>
  <si>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</si>
  <si>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</si>
  <si>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</si>
  <si>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</si>
  <si>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</si>
  <si>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</si>
  <si>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</si>
  <si>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</si>
  <si>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</si>
  <si>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</si>
  <si>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</si>
  <si>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</si>
  <si>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</si>
  <si>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</si>
  <si>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</si>
  <si>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</si>
  <si>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</si>
  <si>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</si>
  <si>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</si>
  <si>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</si>
  <si>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</si>
  <si>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</si>
  <si>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</si>
  <si>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</si>
  <si>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</si>
  <si>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</si>
  <si>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</si>
  <si>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</si>
  <si>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</si>
  <si>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</si>
  <si>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</si>
  <si>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</si>
  <si>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</si>
  <si>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</si>
  <si>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</si>
  <si>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</si>
  <si>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</si>
  <si>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</si>
  <si>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</si>
  <si>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</si>
  <si>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</si>
  <si>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</si>
  <si>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</si>
  <si>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</si>
  <si>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</si>
  <si>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</si>
  <si>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</si>
  <si>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</si>
  <si>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</si>
  <si>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</si>
  <si>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</si>
  <si>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</si>
  <si>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</si>
  <si>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</si>
  <si>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</si>
  <si>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</si>
  <si>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</si>
  <si>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</si>
  <si>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</si>
  <si>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</si>
  <si>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</si>
  <si>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</si>
  <si>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</si>
  <si>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</si>
  <si>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</si>
  <si>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</si>
  <si>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</si>
  <si>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</si>
  <si>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</si>
  <si>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</si>
  <si>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</si>
  <si>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</si>
  <si>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</si>
  <si>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</si>
  <si>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</si>
  <si>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</si>
  <si>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</si>
  <si>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</si>
  <si>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</si>
  <si>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</si>
  <si>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</si>
  <si>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</si>
  <si>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</si>
  <si>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</si>
  <si>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</si>
  <si>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</si>
  <si>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</si>
  <si>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</si>
  <si>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</si>
  <si>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</si>
  <si>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</si>
  <si>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</si>
  <si>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</si>
  <si>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</si>
  <si>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</si>
  <si>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</si>
  <si>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</si>
  <si>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</si>
  <si>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</si>
  <si>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</si>
  <si>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</si>
  <si>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</si>
  <si>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</si>
  <si>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</si>
  <si>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</si>
  <si>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</si>
  <si>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</si>
  <si>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</si>
  <si>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</si>
  <si>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</si>
  <si>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</si>
  <si>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</si>
  <si>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</si>
  <si>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</si>
  <si>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</si>
  <si>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</si>
  <si>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</si>
  <si>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</si>
  <si>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</si>
  <si>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</si>
  <si>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</si>
  <si>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</si>
  <si>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</si>
  <si>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</si>
  <si>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</si>
  <si>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</si>
  <si>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</si>
  <si>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</si>
  <si>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</si>
  <si>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</si>
  <si>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</si>
  <si>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</si>
  <si>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</si>
  <si>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</si>
  <si>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</si>
  <si>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</si>
  <si>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</si>
  <si>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</si>
  <si>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</si>
  <si>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</si>
  <si>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</si>
  <si>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</si>
  <si>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</si>
  <si>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</si>
  <si>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</si>
  <si>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</si>
  <si>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</si>
  <si>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</si>
  <si>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</si>
  <si>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</si>
  <si>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</si>
  <si>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</si>
  <si>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</si>
  <si>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</si>
  <si>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</si>
  <si>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</si>
  <si>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</si>
  <si>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</si>
  <si>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</si>
  <si>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</si>
  <si>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</si>
  <si>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</si>
  <si>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</si>
  <si>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</si>
  <si>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</si>
  <si>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</si>
  <si>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</si>
  <si>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</si>
  <si>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</si>
  <si>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</si>
  <si>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</si>
  <si>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</si>
  <si>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</si>
  <si>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</si>
  <si>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</si>
  <si>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</si>
  <si>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</si>
  <si>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</si>
  <si>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</si>
  <si>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</si>
  <si>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</si>
  <si>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</si>
  <si>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</si>
  <si>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</si>
  <si>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</si>
  <si>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</si>
  <si>
    <t>CURR. MO.  JAN  2022</t>
  </si>
  <si>
    <t>LAST MO.       DEC 2021</t>
  </si>
  <si>
    <t>LAST MO.       JAN 2022</t>
  </si>
  <si>
    <t>CURR. MO.  FEB 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</si>
</sst>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4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208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ustomXml" Target="../customXml/item4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5.xml"/><Relationship Id="rId2" Type="http://schemas.openxmlformats.org/officeDocument/2006/relationships/vmlDrawing" Target="../drawings/vmlDrawing185.v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6.xml"/><Relationship Id="rId2" Type="http://schemas.openxmlformats.org/officeDocument/2006/relationships/vmlDrawing" Target="../drawings/vmlDrawing186.vml"/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310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334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358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C9CE-DFBF-4EDC-8ECC-F458F880DB9F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569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23"/>
      <c r="E3" s="274"/>
      <c r="F3" s="42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43131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23" t="s">
        <v>8</v>
      </c>
      <c r="E6" s="278" t="s">
        <v>578</v>
      </c>
      <c r="F6" s="279"/>
      <c r="G6" s="278" t="s">
        <v>579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2"/>
      <c r="O6" s="281" t="s">
        <v>12</v>
      </c>
      <c r="P6" s="422"/>
      <c r="Q6" s="283" t="s">
        <v>86</v>
      </c>
      <c r="R6" s="284"/>
      <c r="S6" s="281" t="s">
        <v>12</v>
      </c>
      <c r="T6" s="42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4570417-2908732</f>
        <v>1661685</v>
      </c>
      <c r="F9" s="287"/>
      <c r="G9" s="293">
        <f>6399741-2908792</f>
        <v>3490949</v>
      </c>
      <c r="H9" s="288"/>
      <c r="I9" s="293">
        <f>3440635-408255</f>
        <v>3032380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2.3033854265147852E-5</v>
      </c>
      <c r="E10" s="297">
        <v>2908732</v>
      </c>
      <c r="F10" s="287"/>
      <c r="G10" s="297">
        <v>2908792</v>
      </c>
      <c r="H10" s="288"/>
      <c r="I10" s="297">
        <v>408255</v>
      </c>
      <c r="J10" s="287"/>
      <c r="K10" s="297">
        <v>67</v>
      </c>
      <c r="L10" s="288"/>
      <c r="M10" s="297">
        <v>0</v>
      </c>
      <c r="N10" s="287"/>
      <c r="O10" s="297">
        <v>557</v>
      </c>
      <c r="P10" s="288"/>
      <c r="Q10" s="297">
        <v>0</v>
      </c>
      <c r="R10" s="287"/>
      <c r="S10" s="297">
        <v>337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4570417</v>
      </c>
      <c r="F11" s="279"/>
      <c r="G11" s="301">
        <f>SUM(G8:G10)</f>
        <v>6399741</v>
      </c>
      <c r="H11" s="276"/>
      <c r="I11" s="301">
        <f>SUM(I9:I10)</f>
        <v>3440635</v>
      </c>
      <c r="J11" s="279"/>
      <c r="K11" s="301">
        <f>SUM(K9:K10)</f>
        <v>67</v>
      </c>
      <c r="L11" s="276"/>
      <c r="M11" s="301">
        <f>SUM(M9:M10)</f>
        <v>0</v>
      </c>
      <c r="N11" s="279"/>
      <c r="O11" s="301">
        <f>SUM(O9:O10)</f>
        <v>557</v>
      </c>
      <c r="P11" s="276"/>
      <c r="Q11" s="301">
        <f>SUM(Q9:Q10)</f>
        <v>0</v>
      </c>
      <c r="R11" s="279"/>
      <c r="S11" s="301">
        <f>SUM(S9:S10)</f>
        <v>337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660788</v>
      </c>
      <c r="F14" s="309"/>
      <c r="G14" s="366">
        <v>648677</v>
      </c>
      <c r="H14" s="310"/>
      <c r="I14" s="366">
        <v>630166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9208889</v>
      </c>
      <c r="F23" s="317"/>
      <c r="G23" s="316">
        <f>SUM(G14:G22)</f>
        <v>9196778</v>
      </c>
      <c r="H23" s="318"/>
      <c r="I23" s="316">
        <f>SUM(I14:I22)</f>
        <v>10859168.26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256</v>
      </c>
      <c r="L27" s="321"/>
      <c r="M27" s="320">
        <v>-12367</v>
      </c>
      <c r="N27" s="320"/>
      <c r="O27" s="320">
        <v>6762</v>
      </c>
      <c r="P27" s="321"/>
      <c r="Q27" s="320">
        <v>-39675</v>
      </c>
      <c r="R27" s="320"/>
      <c r="S27" s="320">
        <v>5442</v>
      </c>
      <c r="T27" s="321"/>
      <c r="U27" s="320">
        <v>108195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646096</v>
      </c>
      <c r="F28" s="303"/>
      <c r="G28" s="303">
        <v>655127</v>
      </c>
      <c r="H28" s="304"/>
      <c r="I28" s="303">
        <v>409228</v>
      </c>
      <c r="J28" s="303"/>
      <c r="K28" s="303">
        <v>9032</v>
      </c>
      <c r="L28" s="304"/>
      <c r="M28" s="303">
        <v>-288644</v>
      </c>
      <c r="N28" s="303"/>
      <c r="O28" s="303">
        <v>194268</v>
      </c>
      <c r="P28" s="304"/>
      <c r="Q28" s="303">
        <v>-843924</v>
      </c>
      <c r="R28" s="303"/>
      <c r="S28" s="303">
        <v>154378</v>
      </c>
      <c r="T28" s="304"/>
      <c r="U28" s="303">
        <v>2121380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3563441</v>
      </c>
      <c r="F29" s="303"/>
      <c r="G29" s="303">
        <v>3273668</v>
      </c>
      <c r="H29" s="304"/>
      <c r="I29" s="303">
        <v>3590656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-1129</v>
      </c>
      <c r="N30" s="303"/>
      <c r="O30" s="303">
        <v>0</v>
      </c>
      <c r="P30" s="304"/>
      <c r="Q30" s="303">
        <v>-32735</v>
      </c>
      <c r="R30" s="303">
        <v>0</v>
      </c>
      <c r="S30" s="303">
        <v>0</v>
      </c>
      <c r="T30" s="304"/>
      <c r="U30" s="303">
        <v>-31344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1091217</v>
      </c>
      <c r="F32" s="274"/>
      <c r="G32" s="316">
        <f>SUM(G27:G31)</f>
        <v>810475</v>
      </c>
      <c r="H32" s="325"/>
      <c r="I32" s="316">
        <f>SUM(I27:I31)</f>
        <v>-799338</v>
      </c>
      <c r="J32" s="274"/>
      <c r="K32" s="316">
        <f>SUM(K27:K31)</f>
        <v>9288</v>
      </c>
      <c r="L32" s="325"/>
      <c r="M32" s="316">
        <f>SUM(M27:M31)</f>
        <v>-302140</v>
      </c>
      <c r="N32" s="274"/>
      <c r="O32" s="316">
        <f>SUM(O27:O31)</f>
        <v>201030</v>
      </c>
      <c r="P32" s="325"/>
      <c r="Q32" s="316">
        <f>SUM(Q27:Q31)</f>
        <v>-916334</v>
      </c>
      <c r="R32" s="274"/>
      <c r="S32" s="316">
        <f>SUM(S27:S31)</f>
        <v>159820</v>
      </c>
      <c r="T32" s="325"/>
      <c r="U32" s="316">
        <f>SUM(U27:U31)</f>
        <v>2198231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14870523</v>
      </c>
      <c r="F34" s="274"/>
      <c r="G34" s="326">
        <f>+G32+G23+G11</f>
        <v>16406994</v>
      </c>
      <c r="H34" s="276"/>
      <c r="I34" s="326">
        <f>+I32+I23+I11</f>
        <v>13500465.26</v>
      </c>
      <c r="J34" s="274"/>
      <c r="K34" s="326">
        <f>+K32+K23+K11</f>
        <v>9355</v>
      </c>
      <c r="L34" s="276"/>
      <c r="M34" s="326">
        <f>+M32+M23+M11</f>
        <v>-302140</v>
      </c>
      <c r="N34" s="274"/>
      <c r="O34" s="326">
        <f>+O32+O23+O11</f>
        <v>201587</v>
      </c>
      <c r="P34" s="276"/>
      <c r="Q34" s="326">
        <f>+Q32+Q23+Q11</f>
        <v>-916334</v>
      </c>
      <c r="R34" s="274"/>
      <c r="S34" s="326">
        <f>+S32+S23+S11</f>
        <v>160157</v>
      </c>
      <c r="T34" s="276"/>
      <c r="U34" s="326">
        <f>+U32+U23+U11</f>
        <v>2198231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6110233.8499999996</v>
      </c>
      <c r="F36" s="305"/>
      <c r="G36" s="320">
        <v>5947157</v>
      </c>
      <c r="H36" s="288"/>
      <c r="I36" s="320">
        <v>6373219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67</v>
      </c>
      <c r="L48" s="328"/>
      <c r="M48" s="332"/>
      <c r="N48" s="328"/>
      <c r="O48" s="332">
        <f>+O10</f>
        <v>557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9288</v>
      </c>
      <c r="L51" s="335"/>
      <c r="M51" s="320"/>
      <c r="N51" s="335"/>
      <c r="O51" s="320">
        <f>+O27+O28</f>
        <v>201030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-301011</v>
      </c>
      <c r="N53" s="328"/>
      <c r="O53" s="332"/>
      <c r="P53" s="328"/>
      <c r="Q53" s="332">
        <f>+Q27+Q28</f>
        <v>-883599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-1129</v>
      </c>
      <c r="N54" s="328"/>
      <c r="O54" s="332"/>
      <c r="P54" s="328"/>
      <c r="Q54" s="332">
        <f>+Q30</f>
        <v>-32735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9355</v>
      </c>
      <c r="L56" s="328"/>
      <c r="M56" s="337">
        <f>SUM(M48:M55)</f>
        <v>-302140</v>
      </c>
      <c r="N56" s="328"/>
      <c r="O56" s="337">
        <f>SUM(O48:O55)</f>
        <v>201587</v>
      </c>
      <c r="P56" s="332"/>
      <c r="Q56" s="337">
        <f>SUM(Q48:Q55)</f>
        <v>-916334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71535</v>
      </c>
      <c r="L59" s="341"/>
      <c r="M59" s="341">
        <f>+M58-M56</f>
        <v>509146</v>
      </c>
      <c r="N59" s="341"/>
      <c r="O59" s="340">
        <f>+O58-O56</f>
        <v>-42522</v>
      </c>
      <c r="P59" s="341"/>
      <c r="Q59" s="341">
        <f>+Q58-Q56</f>
        <v>1440545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0F73-06C4-4AD5-9A54-47051754587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569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21"/>
      <c r="E3" s="274"/>
      <c r="F3" s="42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43100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21" t="s">
        <v>8</v>
      </c>
      <c r="E6" s="278" t="s">
        <v>577</v>
      </c>
      <c r="F6" s="279"/>
      <c r="G6" s="278" t="s">
        <v>576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0"/>
      <c r="O6" s="281" t="s">
        <v>12</v>
      </c>
      <c r="P6" s="420"/>
      <c r="Q6" s="283" t="s">
        <v>86</v>
      </c>
      <c r="R6" s="284"/>
      <c r="S6" s="281" t="s">
        <v>12</v>
      </c>
      <c r="T6" s="42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4642060-2908665</f>
        <v>1733395</v>
      </c>
      <c r="F9" s="287"/>
      <c r="G9" s="293">
        <f>4570417-2908732</f>
        <v>1661685</v>
      </c>
      <c r="H9" s="288"/>
      <c r="I9" s="293">
        <v>3478122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2.5440930912265941E-5</v>
      </c>
      <c r="E10" s="297">
        <v>2908665.19</v>
      </c>
      <c r="F10" s="287"/>
      <c r="G10" s="297">
        <v>2908732</v>
      </c>
      <c r="H10" s="288"/>
      <c r="I10" s="297">
        <v>408248</v>
      </c>
      <c r="J10" s="287"/>
      <c r="K10" s="297">
        <v>74</v>
      </c>
      <c r="L10" s="288"/>
      <c r="M10" s="297">
        <v>0</v>
      </c>
      <c r="N10" s="287"/>
      <c r="O10" s="297">
        <v>490</v>
      </c>
      <c r="P10" s="288"/>
      <c r="Q10" s="297">
        <v>0</v>
      </c>
      <c r="R10" s="287"/>
      <c r="S10" s="297">
        <v>416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4642060.1899999995</v>
      </c>
      <c r="F11" s="279"/>
      <c r="G11" s="301">
        <f>SUM(G8:G10)</f>
        <v>4570417</v>
      </c>
      <c r="H11" s="276"/>
      <c r="I11" s="301">
        <f>SUM(I9:I10)</f>
        <v>3886370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490</v>
      </c>
      <c r="P11" s="276"/>
      <c r="Q11" s="301">
        <f>SUM(Q9:Q10)</f>
        <v>0</v>
      </c>
      <c r="R11" s="279"/>
      <c r="S11" s="301">
        <f>SUM(S9:S10)</f>
        <v>416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701775</v>
      </c>
      <c r="F14" s="309"/>
      <c r="G14" s="366">
        <v>660788</v>
      </c>
      <c r="H14" s="310"/>
      <c r="I14" s="366">
        <v>620129.75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11249876</v>
      </c>
      <c r="F23" s="317"/>
      <c r="G23" s="316">
        <f>SUM(G14:G22)</f>
        <v>9208889</v>
      </c>
      <c r="H23" s="318"/>
      <c r="I23" s="316">
        <f>SUM(I14:I22)</f>
        <v>10849132.01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339</v>
      </c>
      <c r="L27" s="321"/>
      <c r="M27" s="320">
        <v>-41327</v>
      </c>
      <c r="N27" s="320"/>
      <c r="O27" s="320">
        <v>6506</v>
      </c>
      <c r="P27" s="321"/>
      <c r="Q27" s="320">
        <v>-27308</v>
      </c>
      <c r="R27" s="320"/>
      <c r="S27" s="320">
        <v>6167</v>
      </c>
      <c r="T27" s="321"/>
      <c r="U27" s="320">
        <v>14019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638159</v>
      </c>
      <c r="F28" s="303"/>
      <c r="G28" s="303">
        <v>646096</v>
      </c>
      <c r="H28" s="304"/>
      <c r="I28" s="303">
        <v>398480</v>
      </c>
      <c r="J28" s="303"/>
      <c r="K28" s="303">
        <v>7937</v>
      </c>
      <c r="L28" s="304"/>
      <c r="M28" s="303">
        <v>-478978</v>
      </c>
      <c r="N28" s="303"/>
      <c r="O28" s="303">
        <v>185236</v>
      </c>
      <c r="P28" s="304"/>
      <c r="Q28" s="303">
        <v>-555280</v>
      </c>
      <c r="R28" s="303"/>
      <c r="S28" s="303">
        <v>177299</v>
      </c>
      <c r="T28" s="304"/>
      <c r="U28" s="303">
        <v>-76302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4051171</v>
      </c>
      <c r="F29" s="303"/>
      <c r="G29" s="303">
        <v>3563441</v>
      </c>
      <c r="H29" s="304"/>
      <c r="I29" s="303">
        <v>3367092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-8752</v>
      </c>
      <c r="N30" s="303"/>
      <c r="O30" s="303">
        <v>0</v>
      </c>
      <c r="P30" s="304"/>
      <c r="Q30" s="303">
        <v>-31606</v>
      </c>
      <c r="R30" s="303">
        <v>0</v>
      </c>
      <c r="S30" s="303">
        <v>0</v>
      </c>
      <c r="T30" s="304"/>
      <c r="U30" s="303">
        <v>-22853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-428990</v>
      </c>
      <c r="F32" s="274"/>
      <c r="G32" s="316">
        <f>SUM(G27:G31)</f>
        <v>1091217</v>
      </c>
      <c r="H32" s="325"/>
      <c r="I32" s="316">
        <f>SUM(I27:I31)</f>
        <v>-1033650</v>
      </c>
      <c r="J32" s="274"/>
      <c r="K32" s="316">
        <f>SUM(K27:K31)</f>
        <v>8276</v>
      </c>
      <c r="L32" s="325"/>
      <c r="M32" s="316">
        <f>SUM(M27:M31)</f>
        <v>-529057</v>
      </c>
      <c r="N32" s="274"/>
      <c r="O32" s="316">
        <f>SUM(O27:O31)</f>
        <v>191742</v>
      </c>
      <c r="P32" s="325"/>
      <c r="Q32" s="316">
        <f>SUM(Q27:Q31)</f>
        <v>-614194</v>
      </c>
      <c r="R32" s="274"/>
      <c r="S32" s="316">
        <f>SUM(S27:S31)</f>
        <v>183466</v>
      </c>
      <c r="T32" s="325"/>
      <c r="U32" s="316">
        <f>SUM(U27:U31)</f>
        <v>-85136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15462946.189999999</v>
      </c>
      <c r="F34" s="274"/>
      <c r="G34" s="326">
        <f>+G32+G23+G11</f>
        <v>14870523</v>
      </c>
      <c r="H34" s="276"/>
      <c r="I34" s="326">
        <f>+I32+I23+I11</f>
        <v>13701852.01</v>
      </c>
      <c r="J34" s="274"/>
      <c r="K34" s="326">
        <f>+K32+K23+K11</f>
        <v>8350</v>
      </c>
      <c r="L34" s="276"/>
      <c r="M34" s="326">
        <f>+M32+M23+M11</f>
        <v>-529057</v>
      </c>
      <c r="N34" s="274"/>
      <c r="O34" s="326">
        <f>+O32+O23+O11</f>
        <v>192232</v>
      </c>
      <c r="P34" s="276"/>
      <c r="Q34" s="326">
        <f>+Q32+Q23+Q11</f>
        <v>-614194</v>
      </c>
      <c r="R34" s="274"/>
      <c r="S34" s="326">
        <f>+S32+S23+S11</f>
        <v>183882</v>
      </c>
      <c r="T34" s="276"/>
      <c r="U34" s="326">
        <f>+U32+U23+U11</f>
        <v>-85136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6467700</v>
      </c>
      <c r="F36" s="305"/>
      <c r="G36" s="320">
        <v>6110233.8499999996</v>
      </c>
      <c r="H36" s="288"/>
      <c r="I36" s="320">
        <v>6265142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490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8276</v>
      </c>
      <c r="L51" s="335"/>
      <c r="M51" s="320"/>
      <c r="N51" s="335"/>
      <c r="O51" s="320">
        <f>+O27+O28</f>
        <v>191742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-520305</v>
      </c>
      <c r="N53" s="328"/>
      <c r="O53" s="332"/>
      <c r="P53" s="328"/>
      <c r="Q53" s="332">
        <f>+Q27+Q28</f>
        <v>-582588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-8752</v>
      </c>
      <c r="N54" s="328"/>
      <c r="O54" s="332"/>
      <c r="P54" s="328"/>
      <c r="Q54" s="332">
        <f>+Q30</f>
        <v>-31606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8350</v>
      </c>
      <c r="L56" s="328"/>
      <c r="M56" s="337">
        <f>SUM(M48:M55)</f>
        <v>-529057</v>
      </c>
      <c r="N56" s="328"/>
      <c r="O56" s="337">
        <f>SUM(O48:O55)</f>
        <v>192232</v>
      </c>
      <c r="P56" s="332"/>
      <c r="Q56" s="337">
        <f>SUM(Q48:Q55)</f>
        <v>-614194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72540</v>
      </c>
      <c r="L59" s="341"/>
      <c r="M59" s="341">
        <f>+M58-M56</f>
        <v>736063</v>
      </c>
      <c r="N59" s="341"/>
      <c r="O59" s="340">
        <f>+O58-O56</f>
        <v>-33167</v>
      </c>
      <c r="P59" s="341"/>
      <c r="Q59" s="341">
        <f>+Q58-Q56</f>
        <v>1138405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569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>
        <v>6268301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569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569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569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zoomScaleNormal="100" workbookViewId="0">
      <selection activeCell="F27" sqref="F2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>
      <selection activeCell="Q30" sqref="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536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1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37" t="s">
        <v>81</v>
      </c>
      <c r="L5" s="437"/>
      <c r="M5" s="437"/>
      <c r="N5" s="273"/>
      <c r="O5" s="437" t="s">
        <v>82</v>
      </c>
      <c r="P5" s="437"/>
      <c r="Q5" s="437"/>
      <c r="R5" s="273"/>
      <c r="S5" s="437" t="s">
        <v>166</v>
      </c>
      <c r="T5" s="437"/>
      <c r="U5" s="437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6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398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8"/>
      <c r="V1" s="23"/>
      <c r="W1" s="23"/>
    </row>
    <row r="2" spans="1:26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34"/>
      <c r="V1" s="23"/>
      <c r="W1" s="23"/>
    </row>
    <row r="2" spans="1:25" ht="12.75" thickBot="1">
      <c r="B2" s="35"/>
      <c r="C2" s="23"/>
      <c r="D2" s="433" t="s">
        <v>485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41"/>
      <c r="V1" s="23"/>
      <c r="W1" s="23"/>
    </row>
    <row r="2" spans="1:25" ht="12.75" thickBot="1">
      <c r="B2" s="35"/>
      <c r="C2" s="23"/>
      <c r="D2" s="433" t="s">
        <v>485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43"/>
      <c r="V1" s="23"/>
      <c r="W1" s="23"/>
    </row>
    <row r="2" spans="1:25" ht="12.75" thickBot="1">
      <c r="B2" s="35"/>
      <c r="C2" s="23"/>
      <c r="D2" s="433" t="s">
        <v>485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45"/>
      <c r="V1" s="23"/>
      <c r="W1" s="23"/>
    </row>
    <row r="2" spans="1:25" ht="12.75" thickBot="1">
      <c r="B2" s="35"/>
      <c r="C2" s="23"/>
      <c r="D2" s="433" t="s">
        <v>485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5" t="s">
        <v>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271"/>
    </row>
    <row r="2" spans="1:22" ht="15.75" thickBot="1">
      <c r="B2" s="436" t="s">
        <v>523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37" t="s">
        <v>522</v>
      </c>
      <c r="F4" s="437"/>
      <c r="G4" s="437"/>
      <c r="H4" s="437"/>
      <c r="I4" s="437"/>
      <c r="J4" s="275"/>
      <c r="K4" s="437" t="s">
        <v>80</v>
      </c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38" t="s">
        <v>81</v>
      </c>
      <c r="L5" s="438"/>
      <c r="M5" s="438"/>
      <c r="N5" s="277"/>
      <c r="O5" s="438" t="s">
        <v>82</v>
      </c>
      <c r="P5" s="438"/>
      <c r="Q5" s="438"/>
      <c r="R5" s="277"/>
      <c r="S5" s="438" t="s">
        <v>166</v>
      </c>
      <c r="T5" s="438"/>
      <c r="U5" s="438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49"/>
      <c r="V1" s="23"/>
      <c r="W1" s="23"/>
    </row>
    <row r="2" spans="1:25" ht="12.75" thickBot="1">
      <c r="B2" s="35"/>
      <c r="C2" s="23"/>
      <c r="D2" s="433" t="s">
        <v>485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47"/>
      <c r="V1" s="23"/>
      <c r="W1" s="23"/>
    </row>
    <row r="2" spans="1:25" ht="12.75" thickBot="1">
      <c r="B2" s="35"/>
      <c r="C2" s="23"/>
      <c r="D2" s="433" t="s">
        <v>485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30" ht="12.75" thickBot="1">
      <c r="B2" s="35"/>
      <c r="C2" s="23"/>
      <c r="D2" s="433" t="s">
        <v>443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23"/>
    </row>
    <row r="2" spans="1:23">
      <c r="B2" s="35"/>
      <c r="C2" s="23"/>
      <c r="D2" s="426" t="s">
        <v>78</v>
      </c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26" t="s">
        <v>79</v>
      </c>
      <c r="H4" s="426"/>
      <c r="I4" s="426"/>
      <c r="J4" s="426"/>
      <c r="K4" s="426"/>
      <c r="L4" s="426"/>
      <c r="M4" s="24"/>
      <c r="N4" s="426" t="s">
        <v>80</v>
      </c>
      <c r="O4" s="426"/>
      <c r="P4" s="426"/>
      <c r="Q4" s="426"/>
      <c r="R4" s="426"/>
      <c r="S4" s="426"/>
      <c r="T4" s="426"/>
      <c r="U4" s="426"/>
      <c r="V4" s="426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24" t="s">
        <v>81</v>
      </c>
      <c r="O5" s="424"/>
      <c r="P5" s="424"/>
      <c r="Q5" s="26"/>
      <c r="R5" s="424" t="s">
        <v>82</v>
      </c>
      <c r="S5" s="424"/>
      <c r="T5" s="424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26" t="s">
        <v>79</v>
      </c>
      <c r="H4" s="426"/>
      <c r="I4" s="426"/>
      <c r="J4" s="426"/>
      <c r="K4" s="426"/>
      <c r="L4" s="24"/>
      <c r="M4" s="428" t="s">
        <v>80</v>
      </c>
      <c r="N4" s="428"/>
      <c r="O4" s="428"/>
      <c r="P4" s="428"/>
      <c r="Q4" s="428"/>
      <c r="R4" s="428"/>
      <c r="S4" s="428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29"/>
      <c r="H5" s="429"/>
      <c r="I5" s="429"/>
      <c r="J5" s="429"/>
      <c r="K5" s="429"/>
      <c r="L5" s="24"/>
      <c r="M5" s="424" t="s">
        <v>81</v>
      </c>
      <c r="N5" s="424"/>
      <c r="O5" s="424"/>
      <c r="P5" s="26"/>
      <c r="Q5" s="427" t="s">
        <v>82</v>
      </c>
      <c r="R5" s="427"/>
      <c r="S5" s="427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23"/>
    </row>
    <row r="2" spans="1:22" ht="12.75" thickBot="1">
      <c r="B2" s="35"/>
      <c r="C2" s="23"/>
      <c r="D2" s="424" t="s">
        <v>78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424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6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6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6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7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6"/>
      <c r="V5" s="430" t="s">
        <v>166</v>
      </c>
      <c r="W5" s="430"/>
      <c r="X5" s="430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6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4" t="s">
        <v>81</v>
      </c>
      <c r="O5" s="424"/>
      <c r="P5" s="424"/>
      <c r="Q5" s="26"/>
      <c r="R5" s="427" t="s">
        <v>82</v>
      </c>
      <c r="S5" s="427"/>
      <c r="T5" s="427"/>
      <c r="U5" s="26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6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165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193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193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193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193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193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193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27" t="s">
        <v>127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209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4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227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24" t="s">
        <v>252</v>
      </c>
      <c r="E2" s="424"/>
      <c r="F2" s="424"/>
      <c r="G2" s="424"/>
      <c r="H2" s="424"/>
      <c r="I2" s="424"/>
      <c r="J2" s="424"/>
      <c r="K2" s="424"/>
      <c r="L2" s="424"/>
      <c r="M2" s="429"/>
      <c r="N2" s="424"/>
      <c r="O2" s="424"/>
      <c r="P2" s="424"/>
      <c r="Q2" s="424"/>
      <c r="R2" s="424"/>
      <c r="S2" s="424"/>
      <c r="T2" s="424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5" t="s">
        <v>0</v>
      </c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221"/>
      <c r="V1" s="23"/>
      <c r="W1" s="23"/>
    </row>
    <row r="2" spans="1:25" ht="12.75" thickBot="1">
      <c r="B2" s="35"/>
      <c r="C2" s="23"/>
      <c r="D2" s="433" t="s">
        <v>284</v>
      </c>
      <c r="E2" s="433"/>
      <c r="F2" s="433"/>
      <c r="G2" s="433"/>
      <c r="H2" s="433"/>
      <c r="I2" s="433"/>
      <c r="J2" s="433"/>
      <c r="K2" s="433"/>
      <c r="L2" s="433"/>
      <c r="M2" s="434"/>
      <c r="N2" s="433"/>
      <c r="O2" s="433"/>
      <c r="P2" s="433"/>
      <c r="Q2" s="433"/>
      <c r="R2" s="433"/>
      <c r="S2" s="433"/>
      <c r="T2" s="433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2" t="s">
        <v>210</v>
      </c>
      <c r="H4" s="427"/>
      <c r="I4" s="427"/>
      <c r="J4" s="427"/>
      <c r="K4" s="427"/>
      <c r="L4" s="427"/>
      <c r="M4" s="24"/>
      <c r="N4" s="427" t="s">
        <v>80</v>
      </c>
      <c r="O4" s="427"/>
      <c r="P4" s="427"/>
      <c r="Q4" s="427"/>
      <c r="R4" s="427"/>
      <c r="S4" s="427"/>
      <c r="T4" s="427"/>
      <c r="U4" s="427"/>
      <c r="V4" s="427"/>
      <c r="W4" s="427"/>
      <c r="X4" s="427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1" t="s">
        <v>81</v>
      </c>
      <c r="O5" s="431"/>
      <c r="P5" s="431"/>
      <c r="Q5" s="85"/>
      <c r="R5" s="430" t="s">
        <v>82</v>
      </c>
      <c r="S5" s="430"/>
      <c r="T5" s="430"/>
      <c r="U5" s="85"/>
      <c r="V5" s="430" t="s">
        <v>166</v>
      </c>
      <c r="W5" s="430"/>
      <c r="X5" s="430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201</vt:i4>
      </vt:variant>
      <vt:variant>
        <vt:lpstr>Named Ranges</vt:lpstr>
      </vt:variant>
      <vt:variant>
        <vt:i4>174</vt:i4>
      </vt:variant>
    </vt:vector>
  </HeadingPairs>
  <TitlesOfParts>
    <vt:vector size="375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February 2022</vt:lpstr>
      <vt:lpstr>January 2022</vt:lpstr>
      <vt:lpstr>Jan 2021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'February 2022'!Print_Area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'January 2022'!Print_Area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2022-03-14T22:52:34Z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