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omments171.xml" ContentType="application/vnd.openxmlformats-officedocument.spreadsheetml.comments+xml"/>
  <Override PartName="/xl/comments172.xml" ContentType="application/vnd.openxmlformats-officedocument.spreadsheetml.comments+xml"/>
  <Override PartName="/xl/comments17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8 February\"/>
    </mc:Choice>
  </mc:AlternateContent>
  <bookViews>
    <workbookView xWindow="645" yWindow="510" windowWidth="30495" windowHeight="19755" tabRatio="599" firstSheet="159" activeTab="159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Feb 2021" sheetId="232" r:id="rId160"/>
    <sheet name="Jan 2021" sheetId="231" r:id="rId161"/>
    <sheet name="Dec 2020" sheetId="230" state="hidden" r:id="rId162"/>
    <sheet name="Nov 2020" sheetId="229" state="hidden" r:id="rId163"/>
    <sheet name="Oct 2020" sheetId="228" state="hidden" r:id="rId164"/>
    <sheet name="Sep 2020" sheetId="227" state="hidden" r:id="rId165"/>
    <sheet name="Aug 2020" sheetId="226" state="hidden" r:id="rId166"/>
    <sheet name="July 2020" sheetId="225" state="hidden" r:id="rId167"/>
    <sheet name="June 2020 Post-Audit" sheetId="224" state="hidden" r:id="rId168"/>
    <sheet name="May 2020" sheetId="223" state="hidden" r:id="rId169"/>
    <sheet name="Apr 2020" sheetId="222" state="hidden" r:id="rId170"/>
    <sheet name="Mar 2020" sheetId="220" state="hidden" r:id="rId171"/>
    <sheet name="Feb 2020 (2)" sheetId="221" state="hidden" r:id="rId172"/>
    <sheet name="Feb 2020" sheetId="217" state="hidden" r:id="rId173"/>
    <sheet name="Mar 2019" sheetId="205" state="hidden" r:id="rId174"/>
    <sheet name="April 2019" sheetId="206" state="hidden" r:id="rId175"/>
    <sheet name="May 2019" sheetId="207" state="hidden" r:id="rId176"/>
    <sheet name="June 2019" sheetId="208" state="hidden" r:id="rId177"/>
    <sheet name="June 2018 Post-audit" sheetId="196" state="hidden" r:id="rId178"/>
    <sheet name="June 2019 PostAudit" sheetId="209" state="hidden" r:id="rId179"/>
    <sheet name="July 2019 " sheetId="210" state="hidden" r:id="rId180"/>
    <sheet name="Aug.2019" sheetId="211" state="hidden" r:id="rId181"/>
    <sheet name="Sept 2019" sheetId="212" state="hidden" r:id="rId182"/>
    <sheet name="Oct 2019" sheetId="213" state="hidden" r:id="rId183"/>
    <sheet name="Jan 2020" sheetId="216" state="hidden" r:id="rId184"/>
    <sheet name="Feb 2019" sheetId="204" state="hidden" r:id="rId185"/>
    <sheet name="Dec 2019" sheetId="215" state="hidden" r:id="rId186"/>
    <sheet name="Nov 2019" sheetId="214" state="hidden" r:id="rId187"/>
    <sheet name="Jan 2019" sheetId="203" state="hidden" r:id="rId188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69">'Apr 2020'!$B$1:$U$42</definedName>
    <definedName name="_xlnm.Print_Area" localSheetId="61">'April 11'!$B$1:$X$37</definedName>
    <definedName name="_xlnm.Print_Area" localSheetId="124">'April 2016'!$B$1:$X$40</definedName>
    <definedName name="_xlnm.Print_Area" localSheetId="174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5">'Aug 2020'!$B$1:$U$43</definedName>
    <definedName name="_xlnm.Print_Area" localSheetId="180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85">'Dec 2019'!$B$1:$Z$44</definedName>
    <definedName name="_xlnm.Print_Area" localSheetId="161">'Dec 2020'!$B$1:$U$43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84">'Feb 2019'!$B$1:$X$40</definedName>
    <definedName name="_xlnm.Print_Area" localSheetId="172">'Feb 2020'!$B$1:$U$42</definedName>
    <definedName name="_xlnm.Print_Area" localSheetId="171">'Feb 2020 (2)'!$B$1:$U$42</definedName>
    <definedName name="_xlnm.Print_Area" localSheetId="159">'Feb 2021'!$B$1:$U$41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87">'Jan 2019'!$B$1:$X$40</definedName>
    <definedName name="_xlnm.Print_Area" localSheetId="183">'Jan 2020'!$B$1:$U$42</definedName>
    <definedName name="_xlnm.Print_Area" localSheetId="160">'Jan 2021'!$B$1:$U$41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79">'July 2019 '!$B$1:$X$43</definedName>
    <definedName name="_xlnm.Print_Area" localSheetId="166">'July 2020'!$B$1:$U$43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77">'June 2018 Post-audit'!$B$1:$X$40</definedName>
    <definedName name="_xlnm.Print_Area" localSheetId="152">'June 2018 Preaudit'!$B$1:$X$40</definedName>
    <definedName name="_xlnm.Print_Area" localSheetId="176">'June 2019'!$B$1:$X$38</definedName>
    <definedName name="_xlnm.Print_Area" localSheetId="178">'June 2019 PostAudit'!$B$1:$X$38</definedName>
    <definedName name="_xlnm.Print_Area" localSheetId="167">'June 2020 Post-Audit'!$B$1:$U$43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73">'Mar 2019'!$B$1:$X$40</definedName>
    <definedName name="_xlnm.Print_Area" localSheetId="170">'Mar 2020'!$B$1:$U$42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75">'May 2019'!$B$1:$X$40</definedName>
    <definedName name="_xlnm.Print_Area" localSheetId="168">'May 2020'!$B$1:$U$42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86">'Nov 2019'!$B$1:$Z$44</definedName>
    <definedName name="_xlnm.Print_Area" localSheetId="162">'Nov 2020'!$B$1:$U$43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82">'Oct 2019'!$B$1:$Z$44</definedName>
    <definedName name="_xlnm.Print_Area" localSheetId="163">'Oct 2020'!$B$1:$U$43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64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81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32" l="1"/>
  <c r="E9" i="232" l="1"/>
  <c r="E11" i="232" s="1"/>
  <c r="O73" i="232"/>
  <c r="K73" i="232"/>
  <c r="S58" i="232"/>
  <c r="V56" i="232"/>
  <c r="Q54" i="232"/>
  <c r="M54" i="232"/>
  <c r="Q53" i="232"/>
  <c r="M53" i="232"/>
  <c r="M56" i="232" s="1"/>
  <c r="M59" i="232" s="1"/>
  <c r="O51" i="232"/>
  <c r="K51" i="232"/>
  <c r="O48" i="232"/>
  <c r="K48" i="232"/>
  <c r="Q32" i="232"/>
  <c r="Q34" i="232" s="1"/>
  <c r="O32" i="232"/>
  <c r="M32" i="232"/>
  <c r="M34" i="232" s="1"/>
  <c r="K32" i="232"/>
  <c r="K34" i="232" s="1"/>
  <c r="I32" i="232"/>
  <c r="G32" i="232"/>
  <c r="G34" i="232" s="1"/>
  <c r="E32" i="232"/>
  <c r="U32" i="232"/>
  <c r="U34" i="232" s="1"/>
  <c r="S32" i="232"/>
  <c r="U23" i="232"/>
  <c r="S23" i="232"/>
  <c r="Q23" i="232"/>
  <c r="O23" i="232"/>
  <c r="M23" i="232"/>
  <c r="K23" i="232"/>
  <c r="I23" i="232"/>
  <c r="I34" i="232" s="1"/>
  <c r="G23" i="232"/>
  <c r="E23" i="232"/>
  <c r="U11" i="232"/>
  <c r="S11" i="232"/>
  <c r="Q11" i="232"/>
  <c r="O11" i="232"/>
  <c r="M11" i="232"/>
  <c r="K11" i="232"/>
  <c r="D10" i="232"/>
  <c r="I9" i="232"/>
  <c r="I11" i="232" s="1"/>
  <c r="G11" i="232"/>
  <c r="S34" i="232" l="1"/>
  <c r="Q56" i="232"/>
  <c r="Q59" i="232" s="1"/>
  <c r="O56" i="232"/>
  <c r="O59" i="232" s="1"/>
  <c r="K56" i="232"/>
  <c r="K59" i="232" s="1"/>
  <c r="O34" i="232"/>
  <c r="E34" i="232"/>
  <c r="G9" i="231" l="1"/>
  <c r="U28" i="231" l="1"/>
  <c r="U32" i="231" s="1"/>
  <c r="S28" i="231"/>
  <c r="S32" i="231" s="1"/>
  <c r="I9" i="231"/>
  <c r="E9" i="231"/>
  <c r="E11" i="231" s="1"/>
  <c r="O73" i="231"/>
  <c r="K73" i="231"/>
  <c r="S58" i="231"/>
  <c r="V56" i="231"/>
  <c r="Q54" i="231"/>
  <c r="M54" i="231"/>
  <c r="Q53" i="231"/>
  <c r="M53" i="231"/>
  <c r="O51" i="231"/>
  <c r="K51" i="231"/>
  <c r="O48" i="231"/>
  <c r="K48" i="231"/>
  <c r="Q32" i="231"/>
  <c r="O32" i="231"/>
  <c r="M32" i="231"/>
  <c r="M34" i="231" s="1"/>
  <c r="K32" i="231"/>
  <c r="I32" i="231"/>
  <c r="G32" i="231"/>
  <c r="E32" i="231"/>
  <c r="U23" i="231"/>
  <c r="S23" i="231"/>
  <c r="Q23" i="231"/>
  <c r="O23" i="231"/>
  <c r="M23" i="231"/>
  <c r="K23" i="231"/>
  <c r="I23" i="231"/>
  <c r="G23" i="231"/>
  <c r="E23" i="231"/>
  <c r="U11" i="231"/>
  <c r="S11" i="231"/>
  <c r="Q11" i="231"/>
  <c r="O11" i="231"/>
  <c r="M11" i="231"/>
  <c r="K11" i="231"/>
  <c r="I11" i="231"/>
  <c r="D10" i="231"/>
  <c r="G11" i="231"/>
  <c r="O34" i="231" l="1"/>
  <c r="K34" i="231"/>
  <c r="K56" i="231"/>
  <c r="K59" i="231" s="1"/>
  <c r="Q34" i="231"/>
  <c r="O56" i="231"/>
  <c r="O59" i="231" s="1"/>
  <c r="S34" i="231"/>
  <c r="I34" i="231"/>
  <c r="M56" i="231"/>
  <c r="M59" i="231" s="1"/>
  <c r="Q56" i="231"/>
  <c r="Q59" i="231" s="1"/>
  <c r="U34" i="231"/>
  <c r="E34" i="231"/>
  <c r="G34" i="231"/>
  <c r="G9" i="230"/>
  <c r="E9" i="230" l="1"/>
  <c r="E11" i="230" s="1"/>
  <c r="O75" i="230"/>
  <c r="K75" i="230"/>
  <c r="S60" i="230"/>
  <c r="V58" i="230"/>
  <c r="Q56" i="230"/>
  <c r="M56" i="230"/>
  <c r="Q55" i="230"/>
  <c r="Q58" i="230" s="1"/>
  <c r="Q61" i="230" s="1"/>
  <c r="M55" i="230"/>
  <c r="M58" i="230" s="1"/>
  <c r="M61" i="230" s="1"/>
  <c r="O53" i="230"/>
  <c r="K53" i="230"/>
  <c r="K58" i="230" s="1"/>
  <c r="K61" i="230" s="1"/>
  <c r="O50" i="230"/>
  <c r="K50" i="230"/>
  <c r="U34" i="230"/>
  <c r="U36" i="230" s="1"/>
  <c r="S34" i="230"/>
  <c r="Q34" i="230"/>
  <c r="Q36" i="230" s="1"/>
  <c r="O34" i="230"/>
  <c r="M34" i="230"/>
  <c r="M36" i="230" s="1"/>
  <c r="K34" i="230"/>
  <c r="I34" i="230"/>
  <c r="G34" i="230"/>
  <c r="E34" i="230"/>
  <c r="U25" i="230"/>
  <c r="S25" i="230"/>
  <c r="S36" i="230" s="1"/>
  <c r="Q25" i="230"/>
  <c r="O25" i="230"/>
  <c r="M25" i="230"/>
  <c r="K25" i="230"/>
  <c r="I25" i="230"/>
  <c r="G25" i="230"/>
  <c r="E25" i="230"/>
  <c r="U11" i="230"/>
  <c r="S11" i="230"/>
  <c r="Q11" i="230"/>
  <c r="O11" i="230"/>
  <c r="M11" i="230"/>
  <c r="K11" i="230"/>
  <c r="I11" i="230"/>
  <c r="D10" i="230"/>
  <c r="G11" i="230"/>
  <c r="O36" i="230" l="1"/>
  <c r="K36" i="230"/>
  <c r="O58" i="230"/>
  <c r="O61" i="230" s="1"/>
  <c r="I36" i="230"/>
  <c r="G36" i="230"/>
  <c r="E36" i="230"/>
  <c r="G9" i="229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E36" i="229" s="1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O11" i="229"/>
  <c r="M11" i="229"/>
  <c r="K11" i="229"/>
  <c r="I11" i="229"/>
  <c r="G11" i="229"/>
  <c r="E11" i="229"/>
  <c r="D10" i="229"/>
  <c r="Q36" i="229" l="1"/>
  <c r="M58" i="229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Q36" i="228" s="1"/>
  <c r="O34" i="228"/>
  <c r="M34" i="228"/>
  <c r="M36" i="228" s="1"/>
  <c r="K34" i="228"/>
  <c r="K36" i="228" s="1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58" i="228" l="1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O36" i="227" s="1"/>
  <c r="M11" i="227"/>
  <c r="M36" i="227" s="1"/>
  <c r="K11" i="227"/>
  <c r="K36" i="227" s="1"/>
  <c r="I11" i="227"/>
  <c r="G11" i="227"/>
  <c r="E11" i="227"/>
  <c r="D10" i="227"/>
  <c r="S36" i="227" l="1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K58" i="226" s="1"/>
  <c r="K61" i="226" s="1"/>
  <c r="O50" i="226"/>
  <c r="K50" i="226"/>
  <c r="U34" i="226"/>
  <c r="U36" i="226" s="1"/>
  <c r="S34" i="226"/>
  <c r="Q34" i="226"/>
  <c r="O34" i="226"/>
  <c r="M34" i="226"/>
  <c r="M36" i="226" s="1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E36" i="226" l="1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Q58" i="225" s="1"/>
  <c r="Q61" i="225" s="1"/>
  <c r="M55" i="225"/>
  <c r="M58" i="225" s="1"/>
  <c r="M61" i="225" s="1"/>
  <c r="O53" i="225"/>
  <c r="K53" i="225"/>
  <c r="O50" i="225"/>
  <c r="K50" i="225"/>
  <c r="U34" i="225"/>
  <c r="S34" i="225"/>
  <c r="S36" i="225" s="1"/>
  <c r="Q34" i="225"/>
  <c r="Q36" i="225" s="1"/>
  <c r="O34" i="225"/>
  <c r="M34" i="225"/>
  <c r="M36" i="225" s="1"/>
  <c r="K34" i="225"/>
  <c r="I34" i="225"/>
  <c r="G34" i="225"/>
  <c r="E34" i="225"/>
  <c r="U25" i="225"/>
  <c r="U36" i="225" s="1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K36" i="225" l="1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Q36" i="224" s="1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G25" i="224"/>
  <c r="E25" i="224"/>
  <c r="U11" i="224"/>
  <c r="S11" i="224"/>
  <c r="Q11" i="224"/>
  <c r="O11" i="224"/>
  <c r="M11" i="224"/>
  <c r="K11" i="224"/>
  <c r="I11" i="224"/>
  <c r="D10" i="224"/>
  <c r="K58" i="224" l="1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U35" i="223" s="1"/>
  <c r="S33" i="223"/>
  <c r="Q33" i="223"/>
  <c r="Q35" i="223" s="1"/>
  <c r="O33" i="223"/>
  <c r="M33" i="223"/>
  <c r="M35" i="223" s="1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I35" i="223" l="1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O57" i="222" s="1"/>
  <c r="O60" i="222" s="1"/>
  <c r="K49" i="222"/>
  <c r="U33" i="222"/>
  <c r="U35" i="222" s="1"/>
  <c r="S33" i="222"/>
  <c r="Q33" i="222"/>
  <c r="Q35" i="222" s="1"/>
  <c r="O33" i="222"/>
  <c r="M33" i="222"/>
  <c r="M35" i="222" s="1"/>
  <c r="K33" i="222"/>
  <c r="I33" i="222"/>
  <c r="I35" i="222" s="1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K35" i="222" l="1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S35" i="221" s="1"/>
  <c r="Q33" i="221"/>
  <c r="O33" i="221"/>
  <c r="O35" i="221" s="1"/>
  <c r="M33" i="221"/>
  <c r="K33" i="221"/>
  <c r="K35" i="221" s="1"/>
  <c r="I33" i="221"/>
  <c r="G33" i="221"/>
  <c r="G35" i="221" s="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G11" i="221"/>
  <c r="E11" i="221"/>
  <c r="D10" i="221"/>
  <c r="G9" i="221"/>
  <c r="E35" i="221" l="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V35" i="203" s="1"/>
  <c r="T29" i="203"/>
  <c r="T35" i="203" s="1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R53" i="214" s="1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T35" i="215" s="1"/>
  <c r="R33" i="215"/>
  <c r="R35" i="215" s="1"/>
  <c r="P33" i="215"/>
  <c r="N33" i="215"/>
  <c r="L33" i="215"/>
  <c r="L35" i="215" s="1"/>
  <c r="I33" i="215"/>
  <c r="I35" i="215" s="1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X33" i="213" s="1"/>
  <c r="V28" i="213"/>
  <c r="V33" i="213" s="1"/>
  <c r="T28" i="213"/>
  <c r="T55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T55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P58" i="211" s="1"/>
  <c r="P61" i="211" s="1"/>
  <c r="N53" i="211"/>
  <c r="R50" i="211"/>
  <c r="N50" i="211"/>
  <c r="N58" i="211" s="1"/>
  <c r="N61" i="211" s="1"/>
  <c r="X33" i="211"/>
  <c r="V33" i="211"/>
  <c r="P33" i="211"/>
  <c r="N33" i="211"/>
  <c r="N35" i="211" s="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T35" i="210" s="1"/>
  <c r="R33" i="210"/>
  <c r="P33" i="210"/>
  <c r="N33" i="210"/>
  <c r="L33" i="210"/>
  <c r="L35" i="210" s="1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G35" i="210" s="1"/>
  <c r="E10" i="210"/>
  <c r="R75" i="209"/>
  <c r="N75" i="209"/>
  <c r="Y61" i="209"/>
  <c r="V60" i="209"/>
  <c r="N53" i="209"/>
  <c r="N50" i="209"/>
  <c r="L33" i="209"/>
  <c r="I33" i="209"/>
  <c r="I35" i="209" s="1"/>
  <c r="G33" i="209"/>
  <c r="X31" i="209"/>
  <c r="T31" i="209"/>
  <c r="X30" i="209"/>
  <c r="X33" i="209" s="1"/>
  <c r="T30" i="209"/>
  <c r="R30" i="209"/>
  <c r="P30" i="209"/>
  <c r="N30" i="209"/>
  <c r="N33" i="209" s="1"/>
  <c r="V29" i="209"/>
  <c r="X28" i="209"/>
  <c r="V28" i="209"/>
  <c r="T28" i="209"/>
  <c r="R28" i="209"/>
  <c r="R33" i="209" s="1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T49" i="196"/>
  <c r="P35" i="196"/>
  <c r="N35" i="196"/>
  <c r="L35" i="196"/>
  <c r="I35" i="196"/>
  <c r="G35" i="196"/>
  <c r="T33" i="196"/>
  <c r="X32" i="196"/>
  <c r="T32" i="196"/>
  <c r="V31" i="196"/>
  <c r="R31" i="196"/>
  <c r="X29" i="196"/>
  <c r="X35" i="196" s="1"/>
  <c r="V29" i="196"/>
  <c r="T29" i="196"/>
  <c r="T35" i="196" s="1"/>
  <c r="R29" i="196"/>
  <c r="R35" i="196" s="1"/>
  <c r="R37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R11" i="196"/>
  <c r="P11" i="196"/>
  <c r="N11" i="196"/>
  <c r="L11" i="196"/>
  <c r="I11" i="196"/>
  <c r="G11" i="196"/>
  <c r="V10" i="196"/>
  <c r="V11" i="196" s="1"/>
  <c r="R10" i="196"/>
  <c r="E10" i="196"/>
  <c r="Y61" i="208"/>
  <c r="V60" i="208"/>
  <c r="N50" i="208"/>
  <c r="P35" i="208"/>
  <c r="P55" i="208" s="1"/>
  <c r="P58" i="208" s="1"/>
  <c r="P61" i="208" s="1"/>
  <c r="V33" i="208"/>
  <c r="P33" i="208"/>
  <c r="N33" i="208"/>
  <c r="L33" i="208"/>
  <c r="I33" i="208"/>
  <c r="G33" i="208"/>
  <c r="G35" i="208" s="1"/>
  <c r="X31" i="208"/>
  <c r="T31" i="208"/>
  <c r="X30" i="208"/>
  <c r="T30" i="208"/>
  <c r="R30" i="208"/>
  <c r="V29" i="208"/>
  <c r="X28" i="208"/>
  <c r="V28" i="208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X37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X37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N61" i="205" s="1"/>
  <c r="N64" i="205" s="1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R35" i="205" s="1"/>
  <c r="R56" i="205" s="1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N61" i="204" s="1"/>
  <c r="N64" i="204" s="1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X35" i="204" s="1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6" i="202"/>
  <c r="N53" i="202"/>
  <c r="P37" i="202"/>
  <c r="P58" i="202" s="1"/>
  <c r="P61" i="202" s="1"/>
  <c r="P64" i="202" s="1"/>
  <c r="P35" i="202"/>
  <c r="N35" i="202"/>
  <c r="L35" i="202"/>
  <c r="I35" i="202"/>
  <c r="G35" i="202"/>
  <c r="X33" i="202"/>
  <c r="T33" i="202"/>
  <c r="X32" i="202"/>
  <c r="T32" i="202"/>
  <c r="R32" i="202"/>
  <c r="V31" i="202"/>
  <c r="X29" i="202"/>
  <c r="X35" i="202" s="1"/>
  <c r="X37" i="202" s="1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R35" i="200" s="1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X35" i="198"/>
  <c r="X37" i="198" s="1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N37" i="198" s="1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N56" i="197"/>
  <c r="N61" i="197" s="1"/>
  <c r="N64" i="197" s="1"/>
  <c r="R53" i="197"/>
  <c r="N53" i="197"/>
  <c r="X35" i="197"/>
  <c r="V35" i="197"/>
  <c r="T35" i="197"/>
  <c r="R35" i="197"/>
  <c r="P35" i="197"/>
  <c r="N35" i="197"/>
  <c r="L35" i="197"/>
  <c r="I35" i="197"/>
  <c r="G35" i="197"/>
  <c r="X25" i="197"/>
  <c r="V25" i="197"/>
  <c r="T25" i="197"/>
  <c r="R25" i="197"/>
  <c r="P25" i="197"/>
  <c r="N25" i="197"/>
  <c r="N37" i="197" s="1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N37" i="195" s="1"/>
  <c r="L35" i="195"/>
  <c r="I35" i="195"/>
  <c r="G35" i="195"/>
  <c r="T33" i="195"/>
  <c r="X32" i="195"/>
  <c r="T32" i="195"/>
  <c r="T35" i="195" s="1"/>
  <c r="T37" i="195" s="1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I37" i="194" s="1"/>
  <c r="G35" i="194"/>
  <c r="T33" i="194"/>
  <c r="X32" i="194"/>
  <c r="T32" i="194"/>
  <c r="T35" i="194" s="1"/>
  <c r="V31" i="194"/>
  <c r="R31" i="194"/>
  <c r="X29" i="194"/>
  <c r="X35" i="194" s="1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I37" i="193" s="1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V37" i="192" s="1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T35" i="192" s="1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I37" i="192" s="1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T35" i="190" s="1"/>
  <c r="T37" i="190" s="1"/>
  <c r="V31" i="190"/>
  <c r="R31" i="190"/>
  <c r="X29" i="190"/>
  <c r="X35" i="190" s="1"/>
  <c r="V29" i="190"/>
  <c r="V35" i="190" s="1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R37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V35" i="191" s="1"/>
  <c r="T29" i="19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T35" i="189" s="1"/>
  <c r="V31" i="189"/>
  <c r="R31" i="189"/>
  <c r="X29" i="189"/>
  <c r="X35" i="189" s="1"/>
  <c r="V29" i="189"/>
  <c r="V35" i="189" s="1"/>
  <c r="T29" i="189"/>
  <c r="R29" i="189"/>
  <c r="R35" i="189" s="1"/>
  <c r="X25" i="189"/>
  <c r="V25" i="189"/>
  <c r="T25" i="189"/>
  <c r="R25" i="189"/>
  <c r="P25" i="189"/>
  <c r="N25" i="189"/>
  <c r="L25" i="189"/>
  <c r="I25" i="189"/>
  <c r="I37" i="189" s="1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V37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I37" i="188" s="1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T35" i="187" s="1"/>
  <c r="T37" i="187" s="1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N37" i="186" s="1"/>
  <c r="L35" i="186"/>
  <c r="I35" i="186"/>
  <c r="G35" i="186"/>
  <c r="T33" i="186"/>
  <c r="T35" i="186" s="1"/>
  <c r="X32" i="186"/>
  <c r="T32" i="186"/>
  <c r="V31" i="186"/>
  <c r="R31" i="186"/>
  <c r="X29" i="186"/>
  <c r="X35" i="186" s="1"/>
  <c r="V29" i="186"/>
  <c r="V35" i="186" s="1"/>
  <c r="V37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V11" i="186"/>
  <c r="T11" i="186"/>
  <c r="P11" i="186"/>
  <c r="N11" i="186"/>
  <c r="L11" i="186"/>
  <c r="I11" i="186"/>
  <c r="G11" i="186"/>
  <c r="V10" i="186"/>
  <c r="R10" i="186"/>
  <c r="R11" i="186" s="1"/>
  <c r="E10" i="186"/>
  <c r="Y73" i="185"/>
  <c r="T73" i="185"/>
  <c r="R73" i="185"/>
  <c r="P58" i="185"/>
  <c r="N58" i="185"/>
  <c r="P35" i="185"/>
  <c r="P37" i="185" s="1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V35" i="183" s="1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I37" i="182" s="1"/>
  <c r="G35" i="182"/>
  <c r="X32" i="182"/>
  <c r="T32" i="182"/>
  <c r="V31" i="182"/>
  <c r="V35" i="182" s="1"/>
  <c r="V37" i="182" s="1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V35" i="181" s="1"/>
  <c r="R31" i="181"/>
  <c r="X29" i="181"/>
  <c r="X35" i="181" s="1"/>
  <c r="V29" i="181"/>
  <c r="T29" i="181"/>
  <c r="T35" i="181" s="1"/>
  <c r="R29" i="181"/>
  <c r="R35" i="181" s="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I37" i="180" s="1"/>
  <c r="G35" i="180"/>
  <c r="X32" i="180"/>
  <c r="T32" i="180"/>
  <c r="V31" i="180"/>
  <c r="V35" i="180" s="1"/>
  <c r="V37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V35" i="179" s="1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V35" i="178" s="1"/>
  <c r="R31" i="178"/>
  <c r="X29" i="178"/>
  <c r="X35" i="178" s="1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T37" i="177" s="1"/>
  <c r="R29" i="177"/>
  <c r="R35" i="177" s="1"/>
  <c r="R37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R35" i="176"/>
  <c r="P35" i="176"/>
  <c r="N35" i="176"/>
  <c r="L35" i="176"/>
  <c r="L37" i="176" s="1"/>
  <c r="I35" i="176"/>
  <c r="G35" i="176"/>
  <c r="X32" i="176"/>
  <c r="T32" i="176"/>
  <c r="V31" i="176"/>
  <c r="R31" i="176"/>
  <c r="X29" i="176"/>
  <c r="X35" i="176" s="1"/>
  <c r="V29" i="176"/>
  <c r="V35" i="176" s="1"/>
  <c r="T29" i="176"/>
  <c r="R29" i="176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R35" i="174"/>
  <c r="P35" i="174"/>
  <c r="P37" i="174" s="1"/>
  <c r="N35" i="174"/>
  <c r="L35" i="174"/>
  <c r="I35" i="174"/>
  <c r="I37" i="174" s="1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R35" i="173" s="1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P37" i="172" s="1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R35" i="172" s="1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L37" i="171" s="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P37" i="171" s="1"/>
  <c r="N11" i="171"/>
  <c r="L11" i="171"/>
  <c r="I11" i="171"/>
  <c r="G11" i="171"/>
  <c r="E10" i="171"/>
  <c r="P35" i="170"/>
  <c r="N35" i="170"/>
  <c r="L35" i="170"/>
  <c r="I35" i="170"/>
  <c r="G35" i="170"/>
  <c r="G37" i="170" s="1"/>
  <c r="X33" i="170"/>
  <c r="X32" i="170"/>
  <c r="T32" i="170"/>
  <c r="V31" i="170"/>
  <c r="R31" i="170"/>
  <c r="X29" i="170"/>
  <c r="V29" i="170"/>
  <c r="V35" i="170" s="1"/>
  <c r="T29" i="170"/>
  <c r="T35" i="170" s="1"/>
  <c r="R29" i="170"/>
  <c r="R35" i="170" s="1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X35" i="169" s="1"/>
  <c r="V29" i="169"/>
  <c r="T29" i="169"/>
  <c r="T35" i="169" s="1"/>
  <c r="T37" i="169" s="1"/>
  <c r="R29" i="169"/>
  <c r="R35" i="169" s="1"/>
  <c r="R37" i="169" s="1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N37" i="169" s="1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X35" i="168" s="1"/>
  <c r="V29" i="168"/>
  <c r="V35" i="168" s="1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P37" i="167" s="1"/>
  <c r="N35" i="167"/>
  <c r="L35" i="167"/>
  <c r="I35" i="167"/>
  <c r="G35" i="167"/>
  <c r="G37" i="167" s="1"/>
  <c r="X33" i="167"/>
  <c r="X32" i="167"/>
  <c r="T32" i="167"/>
  <c r="V31" i="167"/>
  <c r="R31" i="167"/>
  <c r="X29" i="167"/>
  <c r="V29" i="167"/>
  <c r="V35" i="167" s="1"/>
  <c r="T29" i="167"/>
  <c r="T35" i="167" s="1"/>
  <c r="T37" i="167" s="1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X35" i="166" s="1"/>
  <c r="V29" i="166"/>
  <c r="T29" i="166"/>
  <c r="T35" i="166" s="1"/>
  <c r="R29" i="166"/>
  <c r="R35" i="166" s="1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R35" i="165"/>
  <c r="P35" i="165"/>
  <c r="N35" i="165"/>
  <c r="L35" i="165"/>
  <c r="I35" i="165"/>
  <c r="I37" i="165" s="1"/>
  <c r="G35" i="165"/>
  <c r="X33" i="165"/>
  <c r="X32" i="165"/>
  <c r="T32" i="165"/>
  <c r="T35" i="165" s="1"/>
  <c r="T37" i="165" s="1"/>
  <c r="V31" i="165"/>
  <c r="R31" i="165"/>
  <c r="X29" i="165"/>
  <c r="X35" i="165" s="1"/>
  <c r="V29" i="165"/>
  <c r="V35" i="165" s="1"/>
  <c r="T29" i="165"/>
  <c r="R29" i="165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V35" i="164" s="1"/>
  <c r="R31" i="164"/>
  <c r="X29" i="164"/>
  <c r="X35" i="164" s="1"/>
  <c r="V29" i="164"/>
  <c r="T29" i="164"/>
  <c r="T35" i="164" s="1"/>
  <c r="R29" i="164"/>
  <c r="R35" i="164" s="1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R37" i="164" s="1"/>
  <c r="P19" i="164"/>
  <c r="N19" i="164"/>
  <c r="L19" i="164"/>
  <c r="I19" i="164"/>
  <c r="I37" i="164" s="1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R35" i="163" s="1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X35" i="162" s="1"/>
  <c r="V29" i="162"/>
  <c r="T29" i="162"/>
  <c r="T35" i="162" s="1"/>
  <c r="R29" i="162"/>
  <c r="R35" i="162" s="1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R35" i="161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T35" i="160" s="1"/>
  <c r="T37" i="160" s="1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R37" i="160" s="1"/>
  <c r="E10" i="160"/>
  <c r="I37" i="159"/>
  <c r="P35" i="159"/>
  <c r="N35" i="159"/>
  <c r="L35" i="159"/>
  <c r="L37" i="159" s="1"/>
  <c r="I35" i="159"/>
  <c r="G35" i="159"/>
  <c r="X32" i="159"/>
  <c r="T32" i="159"/>
  <c r="V31" i="159"/>
  <c r="R31" i="159"/>
  <c r="X29" i="159"/>
  <c r="X35" i="159" s="1"/>
  <c r="V29" i="159"/>
  <c r="V35" i="159" s="1"/>
  <c r="T29" i="159"/>
  <c r="T35" i="159" s="1"/>
  <c r="T37" i="159" s="1"/>
  <c r="R29" i="159"/>
  <c r="R35" i="159" s="1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P37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N37" i="156" s="1"/>
  <c r="L35" i="156"/>
  <c r="L37" i="156" s="1"/>
  <c r="I35" i="156"/>
  <c r="G35" i="156"/>
  <c r="T33" i="156"/>
  <c r="X32" i="156"/>
  <c r="T32" i="156"/>
  <c r="V31" i="156"/>
  <c r="R31" i="156"/>
  <c r="X29" i="156"/>
  <c r="X35" i="156" s="1"/>
  <c r="V29" i="156"/>
  <c r="V35" i="156" s="1"/>
  <c r="T29" i="156"/>
  <c r="R29" i="156"/>
  <c r="R35" i="156" s="1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V11" i="156"/>
  <c r="T11" i="156"/>
  <c r="P11" i="156"/>
  <c r="N11" i="156"/>
  <c r="L11" i="156"/>
  <c r="I11" i="156"/>
  <c r="G11" i="156"/>
  <c r="V10" i="156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P37" i="154" s="1"/>
  <c r="N35" i="154"/>
  <c r="L35" i="154"/>
  <c r="I35" i="154"/>
  <c r="G35" i="154"/>
  <c r="G37" i="154" s="1"/>
  <c r="T33" i="154"/>
  <c r="X32" i="154"/>
  <c r="T32" i="154"/>
  <c r="V31" i="154"/>
  <c r="R31" i="154"/>
  <c r="X29" i="154"/>
  <c r="X35" i="154" s="1"/>
  <c r="V29" i="154"/>
  <c r="T29" i="154"/>
  <c r="T35" i="154" s="1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G37" i="153" s="1"/>
  <c r="T33" i="153"/>
  <c r="X32" i="153"/>
  <c r="T32" i="153"/>
  <c r="V31" i="153"/>
  <c r="R31" i="153"/>
  <c r="X29" i="153"/>
  <c r="X35" i="153" s="1"/>
  <c r="V29" i="153"/>
  <c r="T29" i="153"/>
  <c r="T35" i="153" s="1"/>
  <c r="T37" i="153" s="1"/>
  <c r="R29" i="153"/>
  <c r="R35" i="153" s="1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P37" i="152" s="1"/>
  <c r="N35" i="152"/>
  <c r="L35" i="152"/>
  <c r="L37" i="152" s="1"/>
  <c r="I35" i="152"/>
  <c r="G35" i="152"/>
  <c r="G37" i="152" s="1"/>
  <c r="T33" i="152"/>
  <c r="X32" i="152"/>
  <c r="T32" i="152"/>
  <c r="V31" i="152"/>
  <c r="R31" i="152"/>
  <c r="X29" i="152"/>
  <c r="X35" i="152" s="1"/>
  <c r="V29" i="152"/>
  <c r="V35" i="152" s="1"/>
  <c r="T29" i="152"/>
  <c r="R29" i="152"/>
  <c r="R35" i="152" s="1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P37" i="151" s="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T35" i="151" s="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R35" i="150" s="1"/>
  <c r="R37" i="150" s="1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G37" i="149" s="1"/>
  <c r="T33" i="149"/>
  <c r="X32" i="149"/>
  <c r="T32" i="149"/>
  <c r="V31" i="149"/>
  <c r="R31" i="149"/>
  <c r="X29" i="149"/>
  <c r="X35" i="149" s="1"/>
  <c r="V29" i="149"/>
  <c r="T29" i="149"/>
  <c r="T35" i="149" s="1"/>
  <c r="R29" i="149"/>
  <c r="R35" i="149" s="1"/>
  <c r="R37" i="149" s="1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I37" i="148" s="1"/>
  <c r="G35" i="148"/>
  <c r="T33" i="148"/>
  <c r="X32" i="148"/>
  <c r="T32" i="148"/>
  <c r="V31" i="148"/>
  <c r="R31" i="148"/>
  <c r="X29" i="148"/>
  <c r="X35" i="148" s="1"/>
  <c r="V29" i="148"/>
  <c r="V35" i="148" s="1"/>
  <c r="T29" i="148"/>
  <c r="R29" i="148"/>
  <c r="R35" i="148" s="1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X35" i="147"/>
  <c r="P35" i="147"/>
  <c r="N35" i="147"/>
  <c r="L35" i="147"/>
  <c r="I35" i="147"/>
  <c r="G35" i="147"/>
  <c r="X32" i="147"/>
  <c r="T32" i="147"/>
  <c r="V31" i="147"/>
  <c r="R31" i="147"/>
  <c r="X29" i="147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X35" i="146"/>
  <c r="P35" i="146"/>
  <c r="P37" i="146" s="1"/>
  <c r="N35" i="146"/>
  <c r="L35" i="146"/>
  <c r="I35" i="146"/>
  <c r="G35" i="146"/>
  <c r="G37" i="146" s="1"/>
  <c r="X32" i="146"/>
  <c r="T32" i="146"/>
  <c r="V31" i="146"/>
  <c r="R31" i="146"/>
  <c r="X29" i="146"/>
  <c r="V29" i="146"/>
  <c r="V35" i="146" s="1"/>
  <c r="V37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V11" i="146"/>
  <c r="T11" i="146"/>
  <c r="P11" i="146"/>
  <c r="N11" i="146"/>
  <c r="L11" i="146"/>
  <c r="I11" i="146"/>
  <c r="G11" i="146"/>
  <c r="V10" i="146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P37" i="144" s="1"/>
  <c r="N35" i="144"/>
  <c r="L35" i="144"/>
  <c r="I35" i="144"/>
  <c r="G35" i="144"/>
  <c r="G37" i="144" s="1"/>
  <c r="X32" i="144"/>
  <c r="T32" i="144"/>
  <c r="T35" i="144" s="1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T35" i="143" s="1"/>
  <c r="T37" i="143" s="1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L37" i="142" s="1"/>
  <c r="I35" i="142"/>
  <c r="G35" i="142"/>
  <c r="X32" i="142"/>
  <c r="T32" i="142"/>
  <c r="V31" i="142"/>
  <c r="R31" i="142"/>
  <c r="X29" i="142"/>
  <c r="X35" i="142" s="1"/>
  <c r="V29" i="142"/>
  <c r="V35" i="142" s="1"/>
  <c r="T29" i="142"/>
  <c r="T35" i="142" s="1"/>
  <c r="T37" i="142" s="1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R11" i="142"/>
  <c r="P11" i="142"/>
  <c r="N11" i="142"/>
  <c r="L11" i="142"/>
  <c r="I11" i="142"/>
  <c r="G11" i="142"/>
  <c r="V10" i="142"/>
  <c r="V11" i="142" s="1"/>
  <c r="R10" i="142"/>
  <c r="E10" i="142"/>
  <c r="P35" i="141"/>
  <c r="N35" i="141"/>
  <c r="L35" i="141"/>
  <c r="I35" i="141"/>
  <c r="I37" i="141" s="1"/>
  <c r="G35" i="141"/>
  <c r="X32" i="141"/>
  <c r="T32" i="141"/>
  <c r="V31" i="141"/>
  <c r="R31" i="141"/>
  <c r="X29" i="141"/>
  <c r="X35" i="141" s="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R37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N37" i="139" s="1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R11" i="139"/>
  <c r="P11" i="139"/>
  <c r="N11" i="139"/>
  <c r="L11" i="139"/>
  <c r="I11" i="139"/>
  <c r="I37" i="139" s="1"/>
  <c r="G11" i="139"/>
  <c r="V10" i="139"/>
  <c r="V11" i="139" s="1"/>
  <c r="R10" i="139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T37" i="138" s="1"/>
  <c r="R29" i="138"/>
  <c r="R35" i="138" s="1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L37" i="137" s="1"/>
  <c r="I35" i="137"/>
  <c r="G35" i="137"/>
  <c r="X32" i="137"/>
  <c r="T32" i="137"/>
  <c r="T35" i="137" s="1"/>
  <c r="T37" i="137" s="1"/>
  <c r="V31" i="137"/>
  <c r="R31" i="137"/>
  <c r="X29" i="137"/>
  <c r="X35" i="137" s="1"/>
  <c r="V29" i="137"/>
  <c r="V35" i="137" s="1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R11" i="137"/>
  <c r="R37" i="137" s="1"/>
  <c r="P11" i="137"/>
  <c r="N11" i="137"/>
  <c r="L11" i="137"/>
  <c r="I11" i="137"/>
  <c r="G11" i="137"/>
  <c r="V10" i="137"/>
  <c r="V11" i="137" s="1"/>
  <c r="R10" i="137"/>
  <c r="E10" i="137"/>
  <c r="P35" i="136"/>
  <c r="P37" i="136" s="1"/>
  <c r="N35" i="136"/>
  <c r="L35" i="136"/>
  <c r="I35" i="136"/>
  <c r="G35" i="136"/>
  <c r="G37" i="136" s="1"/>
  <c r="X32" i="136"/>
  <c r="T32" i="136"/>
  <c r="V31" i="136"/>
  <c r="R31" i="136"/>
  <c r="X29" i="136"/>
  <c r="X35" i="136" s="1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R37" i="136" s="1"/>
  <c r="E10" i="136"/>
  <c r="P35" i="135"/>
  <c r="N35" i="135"/>
  <c r="N37" i="135" s="1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R35" i="134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R37" i="133" s="1"/>
  <c r="P35" i="133"/>
  <c r="N35" i="133"/>
  <c r="L35" i="133"/>
  <c r="I35" i="133"/>
  <c r="I37" i="133" s="1"/>
  <c r="G35" i="133"/>
  <c r="X25" i="133"/>
  <c r="V25" i="133"/>
  <c r="V37" i="133" s="1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N37" i="133" s="1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I37" i="132" s="1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T35" i="131" s="1"/>
  <c r="V31" i="131"/>
  <c r="R31" i="131"/>
  <c r="X29" i="131"/>
  <c r="X35" i="131" s="1"/>
  <c r="V29" i="131"/>
  <c r="V35" i="131" s="1"/>
  <c r="T29" i="131"/>
  <c r="R29" i="131"/>
  <c r="R35" i="131" s="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R11" i="131"/>
  <c r="R37" i="131" s="1"/>
  <c r="P11" i="131"/>
  <c r="N11" i="131"/>
  <c r="L11" i="131"/>
  <c r="I11" i="131"/>
  <c r="G11" i="131"/>
  <c r="V10" i="131"/>
  <c r="V11" i="131" s="1"/>
  <c r="R10" i="131"/>
  <c r="E10" i="131"/>
  <c r="N35" i="130"/>
  <c r="L35" i="130"/>
  <c r="L37" i="130" s="1"/>
  <c r="I35" i="130"/>
  <c r="G35" i="130"/>
  <c r="X32" i="130"/>
  <c r="T32" i="130"/>
  <c r="T35" i="130" s="1"/>
  <c r="T37" i="130" s="1"/>
  <c r="P32" i="130"/>
  <c r="P35" i="130" s="1"/>
  <c r="V31" i="130"/>
  <c r="R31" i="130"/>
  <c r="X29" i="130"/>
  <c r="X35" i="130" s="1"/>
  <c r="V29" i="130"/>
  <c r="V35" i="130" s="1"/>
  <c r="T29" i="130"/>
  <c r="R29" i="130"/>
  <c r="R35" i="130" s="1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R37" i="130" s="1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R35" i="129" s="1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R37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X35" i="125" s="1"/>
  <c r="V29" i="125"/>
  <c r="V35" i="125" s="1"/>
  <c r="T29" i="125"/>
  <c r="R29" i="125"/>
  <c r="R35" i="125" s="1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R11" i="125"/>
  <c r="R37" i="125" s="1"/>
  <c r="P11" i="125"/>
  <c r="N11" i="125"/>
  <c r="L11" i="125"/>
  <c r="I11" i="125"/>
  <c r="I37" i="125" s="1"/>
  <c r="G11" i="125"/>
  <c r="V10" i="125"/>
  <c r="V11" i="125" s="1"/>
  <c r="R10" i="125"/>
  <c r="E10" i="125"/>
  <c r="P35" i="124"/>
  <c r="N35" i="124"/>
  <c r="L35" i="124"/>
  <c r="I35" i="124"/>
  <c r="G35" i="124"/>
  <c r="X32" i="124"/>
  <c r="T32" i="124"/>
  <c r="T35" i="124" s="1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R11" i="124"/>
  <c r="P11" i="124"/>
  <c r="N11" i="124"/>
  <c r="L11" i="124"/>
  <c r="I11" i="124"/>
  <c r="I37" i="124" s="1"/>
  <c r="G11" i="124"/>
  <c r="V10" i="124"/>
  <c r="V11" i="124" s="1"/>
  <c r="R10" i="124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T35" i="123" s="1"/>
  <c r="T37" i="123" s="1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L37" i="122" s="1"/>
  <c r="I35" i="122"/>
  <c r="G35" i="122"/>
  <c r="X32" i="122"/>
  <c r="T32" i="122"/>
  <c r="T35" i="122" s="1"/>
  <c r="T37" i="122" s="1"/>
  <c r="V31" i="122"/>
  <c r="R31" i="122"/>
  <c r="X29" i="122"/>
  <c r="X35" i="122" s="1"/>
  <c r="V29" i="122"/>
  <c r="V35" i="122" s="1"/>
  <c r="T29" i="122"/>
  <c r="R29" i="122"/>
  <c r="R35" i="122" s="1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R11" i="122"/>
  <c r="R37" i="122" s="1"/>
  <c r="P11" i="122"/>
  <c r="N11" i="122"/>
  <c r="L11" i="122"/>
  <c r="I11" i="122"/>
  <c r="G11" i="122"/>
  <c r="V10" i="122"/>
  <c r="V11" i="122" s="1"/>
  <c r="R10" i="122"/>
  <c r="E10" i="122"/>
  <c r="R35" i="121"/>
  <c r="P35" i="121"/>
  <c r="N35" i="121"/>
  <c r="L35" i="121"/>
  <c r="L37" i="121" s="1"/>
  <c r="I35" i="121"/>
  <c r="G35" i="121"/>
  <c r="X32" i="121"/>
  <c r="T32" i="121"/>
  <c r="T35" i="121" s="1"/>
  <c r="T37" i="121" s="1"/>
  <c r="V31" i="121"/>
  <c r="R31" i="121"/>
  <c r="X29" i="121"/>
  <c r="X35" i="121" s="1"/>
  <c r="V29" i="121"/>
  <c r="V35" i="121" s="1"/>
  <c r="T29" i="121"/>
  <c r="R29" i="12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R37" i="121" s="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X35" i="120"/>
  <c r="R35" i="120"/>
  <c r="R37" i="120" s="1"/>
  <c r="P35" i="120"/>
  <c r="N35" i="120"/>
  <c r="L35" i="120"/>
  <c r="L37" i="120" s="1"/>
  <c r="I35" i="120"/>
  <c r="I37" i="120" s="1"/>
  <c r="G35" i="120"/>
  <c r="X32" i="120"/>
  <c r="T32" i="120"/>
  <c r="V31" i="120"/>
  <c r="R31" i="120"/>
  <c r="X29" i="120"/>
  <c r="V29" i="120"/>
  <c r="V35" i="120" s="1"/>
  <c r="V37" i="120" s="1"/>
  <c r="T29" i="120"/>
  <c r="R29" i="120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I37" i="118" s="1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R35" i="117" s="1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V35" i="116" s="1"/>
  <c r="T29" i="116"/>
  <c r="R29" i="116"/>
  <c r="R35" i="116" s="1"/>
  <c r="X25" i="116"/>
  <c r="T25" i="116"/>
  <c r="R25" i="116"/>
  <c r="P25" i="116"/>
  <c r="P37" i="116" s="1"/>
  <c r="N25" i="116"/>
  <c r="L25" i="116"/>
  <c r="I25" i="116"/>
  <c r="G25" i="116"/>
  <c r="G37" i="116" s="1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L37" i="115" s="1"/>
  <c r="I35" i="115"/>
  <c r="G35" i="115"/>
  <c r="X32" i="115"/>
  <c r="T32" i="115"/>
  <c r="T35" i="115" s="1"/>
  <c r="V31" i="115"/>
  <c r="R31" i="115"/>
  <c r="X29" i="115"/>
  <c r="X35" i="115" s="1"/>
  <c r="V29" i="115"/>
  <c r="V35" i="115" s="1"/>
  <c r="T29" i="115"/>
  <c r="R29" i="115"/>
  <c r="R35" i="115" s="1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X35" i="114"/>
  <c r="X37" i="114" s="1"/>
  <c r="P35" i="114"/>
  <c r="N35" i="114"/>
  <c r="L35" i="114"/>
  <c r="I35" i="114"/>
  <c r="G35" i="114"/>
  <c r="X32" i="114"/>
  <c r="T32" i="114"/>
  <c r="V31" i="114"/>
  <c r="V35" i="114" s="1"/>
  <c r="R31" i="114"/>
  <c r="X29" i="114"/>
  <c r="T29" i="114"/>
  <c r="T35" i="114" s="1"/>
  <c r="R29" i="114"/>
  <c r="R35" i="114" s="1"/>
  <c r="R37" i="114" s="1"/>
  <c r="X25" i="114"/>
  <c r="T25" i="114"/>
  <c r="R25" i="114"/>
  <c r="P25" i="114"/>
  <c r="P37" i="114" s="1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G37" i="113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T37" i="113" s="1"/>
  <c r="R29" i="113"/>
  <c r="R35" i="113" s="1"/>
  <c r="X25" i="113"/>
  <c r="T25" i="113"/>
  <c r="R25" i="113"/>
  <c r="P25" i="113"/>
  <c r="N25" i="113"/>
  <c r="L25" i="113"/>
  <c r="I25" i="113"/>
  <c r="G25" i="113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X37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N37" i="112" s="1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R35" i="111" s="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L37" i="110" s="1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T35" i="109" s="1"/>
  <c r="R29" i="109"/>
  <c r="R35" i="109" s="1"/>
  <c r="X25" i="109"/>
  <c r="T25" i="109"/>
  <c r="R25" i="109"/>
  <c r="P25" i="109"/>
  <c r="N25" i="109"/>
  <c r="L25" i="109"/>
  <c r="I25" i="109"/>
  <c r="I37" i="109" s="1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T35" i="108" s="1"/>
  <c r="R29" i="108"/>
  <c r="X25" i="108"/>
  <c r="T25" i="108"/>
  <c r="R25" i="108"/>
  <c r="P25" i="108"/>
  <c r="N25" i="108"/>
  <c r="L25" i="108"/>
  <c r="L37" i="108" s="1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R35" i="106"/>
  <c r="R37" i="106" s="1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P37" i="107" s="1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V37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I11" i="105"/>
  <c r="G11" i="105"/>
  <c r="V10" i="105"/>
  <c r="V11" i="105" s="1"/>
  <c r="R10" i="105"/>
  <c r="E10" i="105"/>
  <c r="I9" i="105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T35" i="104" s="1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X35" i="102"/>
  <c r="X37" i="102" s="1"/>
  <c r="P35" i="102"/>
  <c r="N35" i="102"/>
  <c r="L35" i="102"/>
  <c r="I35" i="102"/>
  <c r="G35" i="102"/>
  <c r="X34" i="102"/>
  <c r="X32" i="102"/>
  <c r="T32" i="102"/>
  <c r="V31" i="102"/>
  <c r="V35" i="102" s="1"/>
  <c r="R31" i="102"/>
  <c r="T29" i="102"/>
  <c r="R29" i="102"/>
  <c r="R35" i="102" s="1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N37" i="101" s="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V35" i="100"/>
  <c r="P35" i="100"/>
  <c r="N35" i="100"/>
  <c r="L35" i="100"/>
  <c r="L37" i="100" s="1"/>
  <c r="I35" i="100"/>
  <c r="G35" i="100"/>
  <c r="X34" i="100"/>
  <c r="X32" i="100"/>
  <c r="X35" i="100" s="1"/>
  <c r="X37" i="100" s="1"/>
  <c r="T32" i="100"/>
  <c r="T35" i="100" s="1"/>
  <c r="V31" i="100"/>
  <c r="R31" i="100"/>
  <c r="R35" i="100" s="1"/>
  <c r="R37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T35" i="99"/>
  <c r="P35" i="99"/>
  <c r="N35" i="99"/>
  <c r="L35" i="99"/>
  <c r="I35" i="99"/>
  <c r="G35" i="99"/>
  <c r="T32" i="99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R11" i="98"/>
  <c r="P11" i="98"/>
  <c r="N11" i="98"/>
  <c r="L11" i="98"/>
  <c r="Y10" i="98"/>
  <c r="Y11" i="98" s="1"/>
  <c r="R10" i="98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R35" i="95"/>
  <c r="P35" i="95"/>
  <c r="N35" i="95"/>
  <c r="N37" i="95" s="1"/>
  <c r="L35" i="95"/>
  <c r="I35" i="95"/>
  <c r="G35" i="95"/>
  <c r="X34" i="95"/>
  <c r="T32" i="95"/>
  <c r="T35" i="95" s="1"/>
  <c r="T37" i="95" s="1"/>
  <c r="X31" i="95"/>
  <c r="X35" i="95" s="1"/>
  <c r="X37" i="95" s="1"/>
  <c r="V31" i="95"/>
  <c r="V35" i="95" s="1"/>
  <c r="R31" i="95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R11" i="95"/>
  <c r="P11" i="95"/>
  <c r="N11" i="95"/>
  <c r="L11" i="95"/>
  <c r="I11" i="95"/>
  <c r="G11" i="95"/>
  <c r="V10" i="95"/>
  <c r="V11" i="95" s="1"/>
  <c r="R10" i="95"/>
  <c r="E10" i="95"/>
  <c r="X35" i="94"/>
  <c r="V35" i="94"/>
  <c r="P35" i="94"/>
  <c r="N35" i="94"/>
  <c r="L35" i="94"/>
  <c r="I35" i="94"/>
  <c r="G35" i="94"/>
  <c r="T32" i="94"/>
  <c r="T35" i="94" s="1"/>
  <c r="T37" i="94" s="1"/>
  <c r="R31" i="94"/>
  <c r="R35" i="94" s="1"/>
  <c r="X25" i="94"/>
  <c r="V25" i="94"/>
  <c r="T25" i="94"/>
  <c r="R25" i="94"/>
  <c r="P25" i="94"/>
  <c r="N25" i="94"/>
  <c r="L25" i="94"/>
  <c r="I25" i="94"/>
  <c r="I37" i="94" s="1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I37" i="92"/>
  <c r="X35" i="92"/>
  <c r="V35" i="92"/>
  <c r="P35" i="92"/>
  <c r="N35" i="92"/>
  <c r="L35" i="92"/>
  <c r="I35" i="92"/>
  <c r="G35" i="92"/>
  <c r="T34" i="92"/>
  <c r="T32" i="92"/>
  <c r="T35" i="92" s="1"/>
  <c r="T37" i="92" s="1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V37" i="92" s="1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N37" i="90" s="1"/>
  <c r="L35" i="90"/>
  <c r="I35" i="90"/>
  <c r="G35" i="90"/>
  <c r="T34" i="90"/>
  <c r="T32" i="90"/>
  <c r="T35" i="90" s="1"/>
  <c r="T37" i="90" s="1"/>
  <c r="R31" i="90"/>
  <c r="R35" i="90" s="1"/>
  <c r="X25" i="90"/>
  <c r="V25" i="90"/>
  <c r="V37" i="90" s="1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L37" i="89" s="1"/>
  <c r="I35" i="89"/>
  <c r="G35" i="89"/>
  <c r="T34" i="89"/>
  <c r="T32" i="89"/>
  <c r="T35" i="89" s="1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79" i="88" s="1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T37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R11" i="88"/>
  <c r="P11" i="88"/>
  <c r="N11" i="88"/>
  <c r="L11" i="88"/>
  <c r="I11" i="88"/>
  <c r="I37" i="88" s="1"/>
  <c r="G11" i="88"/>
  <c r="R10" i="88"/>
  <c r="X35" i="87"/>
  <c r="V35" i="87"/>
  <c r="P35" i="87"/>
  <c r="N35" i="87"/>
  <c r="L35" i="87"/>
  <c r="L37" i="87" s="1"/>
  <c r="I35" i="87"/>
  <c r="G35" i="87"/>
  <c r="T34" i="87"/>
  <c r="T32" i="87"/>
  <c r="T35" i="87" s="1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P37" i="86" s="1"/>
  <c r="N35" i="86"/>
  <c r="L35" i="86"/>
  <c r="I35" i="86"/>
  <c r="G35" i="86"/>
  <c r="T34" i="86"/>
  <c r="T32" i="86"/>
  <c r="T35" i="86" s="1"/>
  <c r="T37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V37" i="86" s="1"/>
  <c r="T19" i="86"/>
  <c r="R19" i="86"/>
  <c r="P19" i="86"/>
  <c r="N19" i="86"/>
  <c r="L19" i="86"/>
  <c r="I19" i="86"/>
  <c r="G19" i="86"/>
  <c r="G37" i="86" s="1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I37" i="85" s="1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P37" i="84" s="1"/>
  <c r="N35" i="84"/>
  <c r="L35" i="84"/>
  <c r="I35" i="84"/>
  <c r="G35" i="84"/>
  <c r="T34" i="84"/>
  <c r="T32" i="84"/>
  <c r="T35" i="84" s="1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V37" i="84" s="1"/>
  <c r="T19" i="84"/>
  <c r="R19" i="84"/>
  <c r="P19" i="84"/>
  <c r="N19" i="84"/>
  <c r="L19" i="84"/>
  <c r="I19" i="84"/>
  <c r="G19" i="84"/>
  <c r="G37" i="84" s="1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G37" i="83" s="1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V37" i="82" s="1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AA33" i="82" s="1"/>
  <c r="Z28" i="82"/>
  <c r="Z31" i="82" s="1"/>
  <c r="Z33" i="82" s="1"/>
  <c r="X25" i="82"/>
  <c r="V25" i="82"/>
  <c r="T25" i="82"/>
  <c r="R25" i="82"/>
  <c r="P25" i="82"/>
  <c r="N25" i="82"/>
  <c r="L25" i="82"/>
  <c r="I25" i="82"/>
  <c r="I37" i="82" s="1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G37" i="81" s="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N36" i="79"/>
  <c r="L36" i="79"/>
  <c r="I36" i="79"/>
  <c r="G36" i="79"/>
  <c r="R35" i="79"/>
  <c r="R34" i="79"/>
  <c r="P34" i="79"/>
  <c r="N34" i="79"/>
  <c r="T33" i="79"/>
  <c r="T36" i="79" s="1"/>
  <c r="T38" i="79" s="1"/>
  <c r="R32" i="79"/>
  <c r="R36" i="79" s="1"/>
  <c r="P32" i="79"/>
  <c r="P36" i="79" s="1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R36" i="77" s="1"/>
  <c r="T33" i="77"/>
  <c r="T36" i="77" s="1"/>
  <c r="T38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R36" i="75" s="1"/>
  <c r="R38" i="75" s="1"/>
  <c r="V25" i="75"/>
  <c r="T25" i="75"/>
  <c r="R25" i="75"/>
  <c r="P25" i="75"/>
  <c r="N25" i="75"/>
  <c r="L25" i="75"/>
  <c r="I25" i="75"/>
  <c r="G25" i="75"/>
  <c r="R24" i="75"/>
  <c r="V19" i="75"/>
  <c r="T19" i="75"/>
  <c r="R19" i="75"/>
  <c r="P19" i="75"/>
  <c r="N19" i="75"/>
  <c r="L19" i="75"/>
  <c r="I19" i="75"/>
  <c r="G19" i="75"/>
  <c r="T11" i="75"/>
  <c r="R11" i="75"/>
  <c r="P11" i="75"/>
  <c r="N11" i="75"/>
  <c r="L11" i="75"/>
  <c r="I11" i="75"/>
  <c r="G11" i="75"/>
  <c r="R10" i="75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R36" i="74" s="1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V38" i="73" s="1"/>
  <c r="P36" i="73"/>
  <c r="N36" i="73"/>
  <c r="L36" i="73"/>
  <c r="I36" i="73"/>
  <c r="I38" i="73" s="1"/>
  <c r="G36" i="73"/>
  <c r="R35" i="73"/>
  <c r="R34" i="73"/>
  <c r="T33" i="73"/>
  <c r="T36" i="73" s="1"/>
  <c r="T38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T38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P38" i="71" s="1"/>
  <c r="N36" i="71"/>
  <c r="L36" i="71"/>
  <c r="I36" i="71"/>
  <c r="I38" i="71" s="1"/>
  <c r="G36" i="71"/>
  <c r="G38" i="71" s="1"/>
  <c r="R35" i="71"/>
  <c r="T33" i="71"/>
  <c r="T36" i="71" s="1"/>
  <c r="R32" i="71"/>
  <c r="R36" i="71" s="1"/>
  <c r="R38" i="71" s="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P33" i="70" s="1"/>
  <c r="N31" i="70"/>
  <c r="N33" i="70" s="1"/>
  <c r="L31" i="70"/>
  <c r="I31" i="70"/>
  <c r="G31" i="70"/>
  <c r="G33" i="70" s="1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N38" i="74" l="1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T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T37" i="154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R37" i="102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R37" i="108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T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V37" i="136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T37" i="178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R56" i="199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4"/>
  <c r="R64" i="204" s="1"/>
  <c r="R53" i="209"/>
  <c r="R58" i="209" s="1"/>
  <c r="R61" i="209" s="1"/>
  <c r="R35" i="209"/>
  <c r="N61" i="198"/>
  <c r="N64" i="198" s="1"/>
  <c r="L37" i="201"/>
  <c r="R61" i="202"/>
  <c r="R64" i="202" s="1"/>
  <c r="R61" i="205"/>
  <c r="R64" i="205" s="1"/>
  <c r="R56" i="207"/>
  <c r="R61" i="207" s="1"/>
  <c r="R64" i="207" s="1"/>
  <c r="L37" i="202"/>
  <c r="R11" i="205"/>
  <c r="R37" i="205" s="1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61" i="200" s="1"/>
  <c r="R64" i="200" s="1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R56" i="203"/>
  <c r="R61" i="203" s="1"/>
  <c r="R64" i="203" s="1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61" i="201" l="1"/>
  <c r="R64" i="201" s="1"/>
  <c r="R56" i="201"/>
  <c r="R37" i="201"/>
  <c r="R53" i="213"/>
  <c r="R58" i="213" s="1"/>
  <c r="R61" i="213" s="1"/>
  <c r="R33" i="213"/>
  <c r="R35" i="213" s="1"/>
  <c r="R61" i="199"/>
  <c r="R64" i="199" s="1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S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S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7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8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S3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6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<sst xmlns="http://schemas.openxmlformats.org/spreadsheetml/2006/main" count="13084" uniqueCount="553">
  <si>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</si>
  <si>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</si>
  <si>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</si>
  <si>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</si>
  <si>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</si>
  <si>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</si>
  <si>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</si>
  <si>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</si>
  <si>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</si>
  <si>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</si>
  <si>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</si>
  <si>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</si>
  <si>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</si>
  <si>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</si>
  <si>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</si>
  <si>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</si>
  <si>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</si>
  <si>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</si>
  <si>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</si>
  <si>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</si>
  <si>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</si>
  <si>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</si>
  <si>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</si>
  <si>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</si>
  <si>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</si>
  <si>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</si>
  <si>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</si>
  <si>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</si>
  <si>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</si>
  <si>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</si>
  <si>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</si>
  <si>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</si>
  <si>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</si>
  <si>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</si>
  <si>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</si>
  <si>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</si>
  <si>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</si>
  <si>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</si>
  <si>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</si>
  <si>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</si>
  <si>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</si>
  <si>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</si>
  <si>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</si>
  <si>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</si>
  <si>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</si>
  <si>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</si>
  <si>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</si>
  <si>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</si>
  <si>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</si>
  <si>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</si>
  <si>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</si>
  <si>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</si>
  <si>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</si>
  <si>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</si>
  <si>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</si>
  <si>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</si>
  <si>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</si>
  <si>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</si>
  <si>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</si>
  <si>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</si>
  <si>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</si>
  <si>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</si>
  <si>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</si>
  <si>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</si>
  <si>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</si>
  <si>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</si>
  <si>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</si>
  <si>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</si>
  <si>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</si>
  <si>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</si>
  <si>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</si>
  <si>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</si>
  <si>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</si>
  <si>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</si>
  <si>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</si>
  <si>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</si>
  <si>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</si>
  <si>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</si>
  <si>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</si>
  <si>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</si>
  <si>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</si>
  <si>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</si>
  <si>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</si>
  <si>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</si>
  <si>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</si>
  <si>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</si>
  <si>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</si>
  <si>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</si>
  <si>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</si>
  <si>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</si>
  <si>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</si>
  <si>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</si>
  <si>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</si>
  <si>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</si>
  <si>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</si>
  <si>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</si>
  <si>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</si>
  <si>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</si>
  <si>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</si>
  <si>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</si>
  <si>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</si>
  <si>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</si>
  <si>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</si>
  <si>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</si>
  <si>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</si>
  <si>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</si>
  <si>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</si>
  <si>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</si>
  <si>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</si>
  <si>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</si>
  <si>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</si>
  <si>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</si>
  <si>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</si>
  <si>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</si>
  <si>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</si>
  <si>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</si>
  <si>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</si>
  <si>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</si>
  <si>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</si>
  <si>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</si>
  <si>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</si>
  <si>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</si>
  <si>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</si>
  <si>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</si>
  <si>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</si>
  <si>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</si>
  <si>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</si>
  <si>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</si>
  <si>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</si>
  <si>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</si>
  <si>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</si>
  <si>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</si>
  <si>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</si>
  <si>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</si>
  <si>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</si>
  <si>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</si>
  <si>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</si>
  <si>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</si>
  <si>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</si>
  <si>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</si>
  <si>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</si>
  <si>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</si>
  <si>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</si>
  <si>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</si>
  <si>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</si>
  <si>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</si>
  <si>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</si>
  <si>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</si>
  <si>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</si>
  <si>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</si>
  <si>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</si>
  <si>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</si>
  <si>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</si>
  <si>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</si>
  <si>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</si>
  <si>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</si>
  <si>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</si>
  <si>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</si>
  <si>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</si>
  <si>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</si>
  <si>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</si>
  <si>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</si>
  <si>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</si>
  <si>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</si>
  <si>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</si>
  <si>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</si>
  <si>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</si>
  <si>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</si>
  <si>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</si>
  <si>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</si>
  <si>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</si>
  <si>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</si>
  <si>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</si>
  <si>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</si>
  <si>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</si>
  <si>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</si>
  <si>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</si>
  <si>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</si>
  <si>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</si>
  <si>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</si>
  <si>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</si>
  <si>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</si>
  <si>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</si>
  <si>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</si>
  <si>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</si>
  <si>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</si>
  <si>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</si>
  <si>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</si>
  <si>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</si>
  <si>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</si>
  <si>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</si>
  <si>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</si>
  <si>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</si>
  <si>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</si>
  <si>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</si>
  <si>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</si>
  <si>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</si>
  <si>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</si>
  <si>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</si>
  <si>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</si>
  <si>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</si>
  <si>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</si>
  <si>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</si>
  <si>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</si>
  <si>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</si>
  <si>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</si>
  <si>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</si>
  <si>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</si>
  <si>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</si>
  <si>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</si>
  <si>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</si>
  <si>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</si>
  <si>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</si>
  <si>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</si>
  <si>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</si>
  <si>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</si>
  <si>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</si>
  <si>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</si>
  <si>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</si>
  <si>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</si>
  <si>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</si>
  <si>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</si>
  <si>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</si>
  <si>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</si>
  <si>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</si>
  <si>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</si>
  <si>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</si>
  <si>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</si>
  <si>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</si>
  <si>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</si>
  <si>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</si>
  <si>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</si>
  <si>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</si>
  <si>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</si>
  <si>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</si>
  <si>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</si>
  <si>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</si>
  <si>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</si>
  <si>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</si>
  <si>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</si>
  <si>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</si>
  <si>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</si>
  <si>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</si>
  <si>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</si>
  <si>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</si>
  <si>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</si>
  <si>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</si>
  <si>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</si>
  <si>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</si>
  <si>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</si>
  <si>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</si>
  <si>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</si>
  <si>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</si>
  <si>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</si>
  <si>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</si>
  <si>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</si>
  <si>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</si>
  <si>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</si>
  <si>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</si>
  <si>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</si>
  <si>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</si>
  <si>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</si>
  <si>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</si>
  <si>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</si>
  <si>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</si>
  <si>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</si>
  <si>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</si>
  <si>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</si>
  <si>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</si>
  <si>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</si>
  <si>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</si>
  <si>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</si>
  <si>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</si>
  <si>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</si>
  <si>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</si>
  <si>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</si>
  <si>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</si>
  <si>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</si>
  <si>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</si>
  <si>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</si>
  <si>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</si>
  <si>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</si>
  <si>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</si>
  <si>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</si>
  <si>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</si>
  <si>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</si>
  <si>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</si>
  <si>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</si>
  <si>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</si>
  <si>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</si>
  <si>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</si>
  <si>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</si>
  <si>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</si>
  <si>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</si>
  <si>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</si>
  <si>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</si>
  <si>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</si>
  <si>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</si>
  <si>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</si>
  <si>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</si>
  <si>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</si>
  <si>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</si>
  <si>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</si>
  <si>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</si>
  <si>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</si>
  <si>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</si>
  <si>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</si>
  <si>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</si>
  <si>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</si>
  <si>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</si>
  <si>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</si>
  <si>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</si>
  <si>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</si>
  <si>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</si>
  <si>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</si>
  <si>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</si>
  <si>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</si>
  <si>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</si>
  <si>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</si>
  <si>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</si>
  <si>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</si>
  <si>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</si>
  <si>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</si>
  <si>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</si>
  <si>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</si>
  <si>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</si>
  <si>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</si>
  <si>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</si>
  <si>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</si>
  <si>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</si>
  <si>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</si>
  <si>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</si>
  <si>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</si>
  <si>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</si>
  <si>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</si>
  <si>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</si>
  <si>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</si>
  <si>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</si>
  <si>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</si>
  <si>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</si>
  <si>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</si>
  <si>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</si>
  <si>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</si>
  <si>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</si>
  <si>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</si>
  <si>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</si>
  <si>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</si>
  <si>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</si>
  <si>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</si>
  <si>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</si>
  <si>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</si>
  <si>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</si>
  <si>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</si>
  <si>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</si>
  <si>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</si>
  <si>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</si>
  <si>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</si>
  <si>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</si>
  <si>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</si>
  <si>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</si>
  <si>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</si>
  <si>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</si>
  <si>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</si>
  <si>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</si>
  <si>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</si>
  <si>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</si>
  <si>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</si>
  <si>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</si>
  <si>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</si>
  <si>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</si>
  <si>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</si>
  <si>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</si>
  <si>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</si>
  <si>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</si>
  <si>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</si>
  <si>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</si>
  <si>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</si>
  <si>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</si>
  <si>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</si>
  <si>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</si>
  <si>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</si>
  <si>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</si>
  <si>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</si>
  <si>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</si>
  <si>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</si>
  <si>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</si>
  <si>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</si>
  <si>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</si>
  <si>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</si>
  <si>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</si>
  <si>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</si>
  <si>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</si>
  <si>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</si>
  <si>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</si>
  <si>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</si>
  <si>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</si>
  <si>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</si>
  <si>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</si>
  <si>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</si>
  <si>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</si>
  <si>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</si>
  <si>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</si>
  <si>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</si>
  <si>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</si>
  <si>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</si>
  <si>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</si>
  <si>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</si>
  <si>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</si>
  <si>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</si>
  <si>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</si>
  <si>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</si>
  <si>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</si>
  <si>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</si>
  <si>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</si>
  <si>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</si>
  <si>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</si>
  <si>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</si>
  <si>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</si>
  <si>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</si>
  <si>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</si>
  <si>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</si>
  <si>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</si>
  <si>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</si>
  <si>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</si>
  <si>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</si>
  <si>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</si>
  <si>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</si>
  <si>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</si>
  <si>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</si>
  <si>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</si>
  <si>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</si>
  <si>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</si>
  <si>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</si>
  <si>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</si>
  <si>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</si>
  <si>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</si>
  <si>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</si>
  <si>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</si>
  <si>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</si>
  <si>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</si>
  <si>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</si>
  <si>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</si>
  <si>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</si>
  <si>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</si>
  <si>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</si>
  <si>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</si>
  <si>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</si>
  <si>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</si>
  <si>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</si>
  <si>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</si>
  <si>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</si>
  <si>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</si>
  <si>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</si>
  <si>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</si>
  <si>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</si>
  <si>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</si>
  <si>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</si>
  <si>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</si>
  <si>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</si>
  <si>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</si>
  <si>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</si>
  <si>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</si>
  <si>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</si>
  <si>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</si>
  <si>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</si>
  <si>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</si>
  <si>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</si>
  <si>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</si>
  <si>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</si>
  <si>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</si>
  <si>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</si>
  <si>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</si>
  <si>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</si>
  <si>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</si>
  <si>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</si>
  <si>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</si>
  <si>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</si>
  <si>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</si>
  <si>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</si>
  <si>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</si>
  <si>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</si>
  <si>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</si>
  <si>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</si>
  <si>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</si>
  <si>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</si>
  <si>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</si>
  <si>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</si>
  <si>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</si>
  <si>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</si>
  <si>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</si>
  <si>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</si>
  <si>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</si>
  <si>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</si>
  <si>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</si>
  <si>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</si>
  <si>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</si>
  <si>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</si>
  <si>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</si>
  <si>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</si>
  <si>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</si>
  <si>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</si>
  <si>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</si>
  <si>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</si>
  <si>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</si>
  <si>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</si>
  <si>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</si>
  <si>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</si>
  <si>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</si>
  <si>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</si>
  <si>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</si>
  <si>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</si>
  <si>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</si>
  <si>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</si>
  <si>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</si>
  <si>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</si>
  <si>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</si>
  <si>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</si>
  <si>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</si>
  <si>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</si>
  <si>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</si>
  <si>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</si>
  <si>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</si>
  <si>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</si>
  <si>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</si>
  <si>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</si>
  <si>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</si>
  <si>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</si>
  <si>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</si>
  <si>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</si>
  <si>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</si>
  <si>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</si>
  <si>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</si>
  <si>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</si>
  <si>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</si>
  <si>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</si>
  <si>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</si>
  <si>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</si>
  <si>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</si>
  <si>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</si>
  <si>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</si>
  <si>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</si>
  <si>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</si>
  <si>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</si>
  <si>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</si>
  <si>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</si>
  <si>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</si>
  <si>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</si>
  <si>
    <t>CURR. MO.  DEC 2020</t>
  </si>
  <si>
    <t>LAST MO.       NOV 2020</t>
  </si>
  <si>
    <t>LAST MO.       DEC 2020</t>
  </si>
  <si>
    <t>CURR. MO.  JAN 2021</t>
  </si>
  <si>
    <t>LAST MO.       JAN 2021</t>
  </si>
  <si>
    <t>CURR. MO.  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</si>
</sst>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sharedStrings" Target="sharedStrings.xml"/><Relationship Id="rId196" Type="http://schemas.openxmlformats.org/officeDocument/2006/relationships/customXml" Target="../customXml/item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customXml" Target="../customXml/item3.xml"/><Relationship Id="rId190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1.xml"/><Relationship Id="rId2" Type="http://schemas.openxmlformats.org/officeDocument/2006/relationships/vmlDrawing" Target="../drawings/vmlDrawing171.v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2.xml"/><Relationship Id="rId2" Type="http://schemas.openxmlformats.org/officeDocument/2006/relationships/vmlDrawing" Target="../drawings/vmlDrawing172.v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3.xml"/><Relationship Id="rId2" Type="http://schemas.openxmlformats.org/officeDocument/2006/relationships/vmlDrawing" Target="../drawings/vmlDrawing173.vml"/><Relationship Id="rId1" Type="http://schemas.openxmlformats.org/officeDocument/2006/relationships/printerSettings" Target="../printerSettings/printerSettings1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23"/>
    </row>
    <row r="2" spans="1:23">
      <c r="B2" s="35"/>
      <c r="C2" s="23"/>
      <c r="D2" s="399" t="s">
        <v>78</v>
      </c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399" t="s">
        <v>79</v>
      </c>
      <c r="H4" s="399"/>
      <c r="I4" s="399"/>
      <c r="J4" s="399"/>
      <c r="K4" s="399"/>
      <c r="L4" s="399"/>
      <c r="M4" s="24"/>
      <c r="N4" s="399" t="s">
        <v>80</v>
      </c>
      <c r="O4" s="399"/>
      <c r="P4" s="399"/>
      <c r="Q4" s="399"/>
      <c r="R4" s="399"/>
      <c r="S4" s="399"/>
      <c r="T4" s="399"/>
      <c r="U4" s="399"/>
      <c r="V4" s="399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397" t="s">
        <v>81</v>
      </c>
      <c r="O5" s="397"/>
      <c r="P5" s="397"/>
      <c r="Q5" s="26"/>
      <c r="R5" s="397" t="s">
        <v>82</v>
      </c>
      <c r="S5" s="397"/>
      <c r="T5" s="397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399" t="s">
        <v>79</v>
      </c>
      <c r="H4" s="399"/>
      <c r="I4" s="399"/>
      <c r="J4" s="399"/>
      <c r="K4" s="399"/>
      <c r="L4" s="24"/>
      <c r="M4" s="401" t="s">
        <v>80</v>
      </c>
      <c r="N4" s="401"/>
      <c r="O4" s="401"/>
      <c r="P4" s="401"/>
      <c r="Q4" s="401"/>
      <c r="R4" s="401"/>
      <c r="S4" s="401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402"/>
      <c r="H5" s="402"/>
      <c r="I5" s="402"/>
      <c r="J5" s="402"/>
      <c r="K5" s="402"/>
      <c r="L5" s="24"/>
      <c r="M5" s="397" t="s">
        <v>81</v>
      </c>
      <c r="N5" s="397"/>
      <c r="O5" s="397"/>
      <c r="P5" s="26"/>
      <c r="Q5" s="400" t="s">
        <v>82</v>
      </c>
      <c r="R5" s="400"/>
      <c r="S5" s="400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23"/>
    </row>
    <row r="2" spans="1:22" ht="12.75" thickBot="1">
      <c r="B2" s="35"/>
      <c r="C2" s="23"/>
      <c r="D2" s="397" t="s">
        <v>78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397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6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6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6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7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6"/>
      <c r="V5" s="403" t="s">
        <v>166</v>
      </c>
      <c r="W5" s="403"/>
      <c r="X5" s="403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6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7" t="s">
        <v>81</v>
      </c>
      <c r="O5" s="397"/>
      <c r="P5" s="397"/>
      <c r="Q5" s="26"/>
      <c r="R5" s="400" t="s">
        <v>82</v>
      </c>
      <c r="S5" s="400"/>
      <c r="T5" s="400"/>
      <c r="U5" s="26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6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165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193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193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193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193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193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193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0" t="s">
        <v>127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209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209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209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209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209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209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209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209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4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227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397" t="s">
        <v>252</v>
      </c>
      <c r="E2" s="397"/>
      <c r="F2" s="397"/>
      <c r="G2" s="397"/>
      <c r="H2" s="397"/>
      <c r="I2" s="397"/>
      <c r="J2" s="397"/>
      <c r="K2" s="397"/>
      <c r="L2" s="397"/>
      <c r="M2" s="402"/>
      <c r="N2" s="397"/>
      <c r="O2" s="397"/>
      <c r="P2" s="397"/>
      <c r="Q2" s="397"/>
      <c r="R2" s="397"/>
      <c r="S2" s="397"/>
      <c r="T2" s="397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284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5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310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334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358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3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536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96"/>
      <c r="E3" s="274"/>
      <c r="F3" s="39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42766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96" t="s">
        <v>8</v>
      </c>
      <c r="E6" s="278" t="s">
        <v>551</v>
      </c>
      <c r="F6" s="279"/>
      <c r="G6" s="278" t="s">
        <v>552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5"/>
      <c r="O6" s="281" t="s">
        <v>12</v>
      </c>
      <c r="P6" s="395"/>
      <c r="Q6" s="283" t="s">
        <v>86</v>
      </c>
      <c r="R6" s="284"/>
      <c r="S6" s="281" t="s">
        <v>12</v>
      </c>
      <c r="T6" s="39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3886370-408248</f>
        <v>3478122</v>
      </c>
      <c r="F9" s="287"/>
      <c r="G9" s="293">
        <f>3440635-408255</f>
        <v>3032380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3.1843116314330753E-5</v>
      </c>
      <c r="E10" s="297">
        <v>408248</v>
      </c>
      <c r="F10" s="287"/>
      <c r="G10" s="297">
        <v>408255</v>
      </c>
      <c r="H10" s="288"/>
      <c r="I10" s="297">
        <v>1407101</v>
      </c>
      <c r="J10" s="287"/>
      <c r="K10" s="297">
        <v>13</v>
      </c>
      <c r="L10" s="288"/>
      <c r="M10" s="297">
        <v>0</v>
      </c>
      <c r="N10" s="287"/>
      <c r="O10" s="297">
        <v>337</v>
      </c>
      <c r="P10" s="288"/>
      <c r="Q10" s="297">
        <v>0</v>
      </c>
      <c r="R10" s="287"/>
      <c r="S10" s="297">
        <v>3094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3886370</v>
      </c>
      <c r="F11" s="279"/>
      <c r="G11" s="301">
        <f>SUM(G8:G10)</f>
        <v>3440635</v>
      </c>
      <c r="H11" s="276"/>
      <c r="I11" s="301">
        <f>SUM(I9:I10)</f>
        <v>3385303</v>
      </c>
      <c r="J11" s="279"/>
      <c r="K11" s="301">
        <f>SUM(K9:K10)</f>
        <v>13</v>
      </c>
      <c r="L11" s="276"/>
      <c r="M11" s="301">
        <f>SUM(M9:M10)</f>
        <v>0</v>
      </c>
      <c r="N11" s="279"/>
      <c r="O11" s="301">
        <f>SUM(O9:O10)</f>
        <v>337</v>
      </c>
      <c r="P11" s="276"/>
      <c r="Q11" s="301">
        <f>SUM(Q9:Q10)</f>
        <v>0</v>
      </c>
      <c r="R11" s="279"/>
      <c r="S11" s="301">
        <f>SUM(S9:S10)</f>
        <v>3094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620129.75</v>
      </c>
      <c r="F14" s="309"/>
      <c r="G14" s="366">
        <v>630166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768431.67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3482422.62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3178147.97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10849132.01</v>
      </c>
      <c r="F23" s="317"/>
      <c r="G23" s="316">
        <f>SUM(G14:G22)</f>
        <v>10859168.26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230</v>
      </c>
      <c r="L27" s="321"/>
      <c r="M27" s="320">
        <v>17530</v>
      </c>
      <c r="N27" s="320"/>
      <c r="O27" s="320">
        <v>5442</v>
      </c>
      <c r="P27" s="321"/>
      <c r="Q27" s="320">
        <v>108195</v>
      </c>
      <c r="R27" s="320"/>
      <c r="S27" s="320">
        <v>7453</v>
      </c>
      <c r="T27" s="321"/>
      <c r="U27" s="320">
        <v>-6234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398480</v>
      </c>
      <c r="F28" s="303"/>
      <c r="G28" s="303">
        <v>409228</v>
      </c>
      <c r="H28" s="304"/>
      <c r="I28" s="319">
        <v>155495</v>
      </c>
      <c r="J28" s="303"/>
      <c r="K28" s="303">
        <v>10748</v>
      </c>
      <c r="L28" s="304"/>
      <c r="M28" s="303">
        <v>224313</v>
      </c>
      <c r="N28" s="303"/>
      <c r="O28" s="303">
        <v>154378</v>
      </c>
      <c r="P28" s="304"/>
      <c r="Q28" s="303">
        <v>2121380</v>
      </c>
      <c r="R28" s="303"/>
      <c r="S28" s="303">
        <v>165908</v>
      </c>
      <c r="T28" s="304"/>
      <c r="U28" s="303">
        <v>-99482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3367092</v>
      </c>
      <c r="F29" s="303"/>
      <c r="G29" s="303">
        <v>3590656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/>
      <c r="H30" s="304"/>
      <c r="I30" s="322"/>
      <c r="J30" s="303"/>
      <c r="K30" s="303">
        <v>0</v>
      </c>
      <c r="L30" s="304"/>
      <c r="M30" s="303">
        <v>-749</v>
      </c>
      <c r="N30" s="303"/>
      <c r="O30" s="303">
        <v>0</v>
      </c>
      <c r="P30" s="304"/>
      <c r="Q30" s="303">
        <v>-31344</v>
      </c>
      <c r="R30" s="303">
        <v>0</v>
      </c>
      <c r="S30" s="303">
        <v>0</v>
      </c>
      <c r="T30" s="304"/>
      <c r="U30" s="303">
        <v>-29118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-1033650</v>
      </c>
      <c r="F32" s="274"/>
      <c r="G32" s="316">
        <f>SUM(G27:G31)</f>
        <v>-799338</v>
      </c>
      <c r="H32" s="325"/>
      <c r="I32" s="316">
        <f>SUM(I27:I31)</f>
        <v>1235079</v>
      </c>
      <c r="J32" s="274"/>
      <c r="K32" s="316">
        <f>SUM(K27:K31)</f>
        <v>10978</v>
      </c>
      <c r="L32" s="325"/>
      <c r="M32" s="316">
        <f>SUM(M27:M31)</f>
        <v>241094</v>
      </c>
      <c r="N32" s="274"/>
      <c r="O32" s="316">
        <f>SUM(O27:O31)</f>
        <v>159820</v>
      </c>
      <c r="P32" s="325"/>
      <c r="Q32" s="316">
        <f>SUM(Q27:Q31)</f>
        <v>2198231</v>
      </c>
      <c r="R32" s="274"/>
      <c r="S32" s="316">
        <f>SUM(S27:S31)</f>
        <v>173361</v>
      </c>
      <c r="T32" s="325"/>
      <c r="U32" s="316">
        <f>SUM(U27:U31)</f>
        <v>-134834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13701852.01</v>
      </c>
      <c r="F34" s="274"/>
      <c r="G34" s="326">
        <f>+G32+G23+G11</f>
        <v>13500465.26</v>
      </c>
      <c r="H34" s="276"/>
      <c r="I34" s="326">
        <f>+I32+I23+I11</f>
        <v>14436288</v>
      </c>
      <c r="J34" s="274"/>
      <c r="K34" s="326">
        <f>+K32+K23+K11</f>
        <v>10991</v>
      </c>
      <c r="L34" s="276"/>
      <c r="M34" s="326">
        <f>+M32+M23+M11</f>
        <v>241094</v>
      </c>
      <c r="N34" s="274"/>
      <c r="O34" s="326">
        <f>+O32+O23+O11</f>
        <v>160157</v>
      </c>
      <c r="P34" s="276"/>
      <c r="Q34" s="326">
        <f>+Q32+Q23+Q11</f>
        <v>2198231</v>
      </c>
      <c r="R34" s="274"/>
      <c r="S34" s="326">
        <f>+S32+S23+S11</f>
        <v>176455</v>
      </c>
      <c r="T34" s="276"/>
      <c r="U34" s="326">
        <f>+U32+U23+U11</f>
        <v>-134834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6265142</v>
      </c>
      <c r="F36" s="305"/>
      <c r="G36" s="320">
        <v>6373219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13</v>
      </c>
      <c r="L48" s="328"/>
      <c r="M48" s="332"/>
      <c r="N48" s="328"/>
      <c r="O48" s="332">
        <f>+O10</f>
        <v>337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10978</v>
      </c>
      <c r="L51" s="335"/>
      <c r="M51" s="320"/>
      <c r="N51" s="335"/>
      <c r="O51" s="320">
        <f>+O27+O28</f>
        <v>159820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241843</v>
      </c>
      <c r="N53" s="328"/>
      <c r="O53" s="332"/>
      <c r="P53" s="328"/>
      <c r="Q53" s="332">
        <f>+Q27+Q28</f>
        <v>2229575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-749</v>
      </c>
      <c r="N54" s="328"/>
      <c r="O54" s="332"/>
      <c r="P54" s="328"/>
      <c r="Q54" s="332">
        <f>+Q30</f>
        <v>-31344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10991</v>
      </c>
      <c r="L56" s="328"/>
      <c r="M56" s="337">
        <f>SUM(M48:M55)</f>
        <v>241094</v>
      </c>
      <c r="N56" s="328"/>
      <c r="O56" s="337">
        <f>SUM(O48:O55)</f>
        <v>160157</v>
      </c>
      <c r="P56" s="332"/>
      <c r="Q56" s="337">
        <f>SUM(Q48:Q55)</f>
        <v>2198231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69899</v>
      </c>
      <c r="L59" s="341"/>
      <c r="M59" s="341">
        <f>+M58-M56</f>
        <v>-34088</v>
      </c>
      <c r="N59" s="341"/>
      <c r="O59" s="340">
        <f>+O58-O56</f>
        <v>-1092</v>
      </c>
      <c r="P59" s="341"/>
      <c r="Q59" s="341">
        <f>+Q58-Q56</f>
        <v>-1674020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3"/>
  <sheetViews>
    <sheetView showGridLines="0" zoomScaleNormal="100" workbookViewId="0">
      <selection activeCell="M30" sqref="M30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536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94"/>
      <c r="E3" s="274"/>
      <c r="F3" s="39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42735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94" t="s">
        <v>8</v>
      </c>
      <c r="E6" s="278" t="s">
        <v>549</v>
      </c>
      <c r="F6" s="279"/>
      <c r="G6" s="278" t="s">
        <v>550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3"/>
      <c r="O6" s="281" t="s">
        <v>12</v>
      </c>
      <c r="P6" s="393"/>
      <c r="Q6" s="283" t="s">
        <v>86</v>
      </c>
      <c r="R6" s="284"/>
      <c r="S6" s="281" t="s">
        <v>12</v>
      </c>
      <c r="T6" s="39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4497309-408239</f>
        <v>4089070</v>
      </c>
      <c r="F9" s="287"/>
      <c r="G9" s="293">
        <f>3886370-408248</f>
        <v>3478122</v>
      </c>
      <c r="H9" s="288"/>
      <c r="I9" s="293">
        <f>3385303-1407101</f>
        <v>1978202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3.9192295774458135E-5</v>
      </c>
      <c r="E10" s="297">
        <v>408239</v>
      </c>
      <c r="F10" s="287"/>
      <c r="G10" s="297">
        <v>408248</v>
      </c>
      <c r="H10" s="288"/>
      <c r="I10" s="297">
        <v>1407101</v>
      </c>
      <c r="J10" s="287"/>
      <c r="K10" s="297">
        <v>16</v>
      </c>
      <c r="L10" s="288"/>
      <c r="M10" s="297">
        <v>0</v>
      </c>
      <c r="N10" s="287"/>
      <c r="O10" s="297">
        <v>324</v>
      </c>
      <c r="P10" s="288"/>
      <c r="Q10" s="297">
        <v>0</v>
      </c>
      <c r="R10" s="287"/>
      <c r="S10" s="297">
        <v>2770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4497309</v>
      </c>
      <c r="F11" s="279"/>
      <c r="G11" s="301">
        <f>SUM(G8:G10)</f>
        <v>3886370</v>
      </c>
      <c r="H11" s="276"/>
      <c r="I11" s="301">
        <f>SUM(I9:I10)</f>
        <v>3385303</v>
      </c>
      <c r="J11" s="279"/>
      <c r="K11" s="301">
        <f>SUM(K9:K10)</f>
        <v>16</v>
      </c>
      <c r="L11" s="276"/>
      <c r="M11" s="301">
        <f>SUM(M9:M10)</f>
        <v>0</v>
      </c>
      <c r="N11" s="279"/>
      <c r="O11" s="301">
        <f>SUM(O9:O10)</f>
        <v>324</v>
      </c>
      <c r="P11" s="276"/>
      <c r="Q11" s="301">
        <f>SUM(Q9:Q10)</f>
        <v>0</v>
      </c>
      <c r="R11" s="279"/>
      <c r="S11" s="301">
        <f>SUM(S9:S10)</f>
        <v>2770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623934</v>
      </c>
      <c r="F14" s="309"/>
      <c r="G14" s="366">
        <v>620129.75</v>
      </c>
      <c r="H14" s="310"/>
      <c r="I14" s="308">
        <v>530262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>
      <c r="A15" s="216">
        <v>1122</v>
      </c>
      <c r="B15" s="305" t="s">
        <v>273</v>
      </c>
      <c r="C15" s="305"/>
      <c r="D15" s="307"/>
      <c r="E15" s="368">
        <v>768432</v>
      </c>
      <c r="F15" s="309"/>
      <c r="G15" s="368">
        <v>768431.67</v>
      </c>
      <c r="H15" s="310"/>
      <c r="I15" s="311">
        <v>768432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 t="s">
        <v>474</v>
      </c>
      <c r="B16" s="305" t="s">
        <v>510</v>
      </c>
      <c r="C16" s="305"/>
      <c r="D16" s="307"/>
      <c r="E16" s="368">
        <v>400000</v>
      </c>
      <c r="F16" s="309"/>
      <c r="G16" s="368">
        <v>400000</v>
      </c>
      <c r="H16" s="310"/>
      <c r="I16" s="311">
        <v>400000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>
      <c r="A17" s="216">
        <v>1126</v>
      </c>
      <c r="B17" s="305" t="s">
        <v>511</v>
      </c>
      <c r="C17" s="305"/>
      <c r="D17" s="307"/>
      <c r="E17" s="368">
        <v>3482423</v>
      </c>
      <c r="F17" s="309"/>
      <c r="G17" s="368">
        <v>3482422.62</v>
      </c>
      <c r="H17" s="310"/>
      <c r="I17" s="311">
        <v>3539064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>
        <v>1128</v>
      </c>
      <c r="B18" s="305" t="s">
        <v>512</v>
      </c>
      <c r="C18" s="305"/>
      <c r="D18" s="307"/>
      <c r="E18" s="368">
        <v>3178148</v>
      </c>
      <c r="F18" s="309"/>
      <c r="G18" s="368">
        <v>3178147.97</v>
      </c>
      <c r="H18" s="310"/>
      <c r="I18" s="311">
        <v>3178148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1129</v>
      </c>
      <c r="B19" s="305" t="s">
        <v>513</v>
      </c>
      <c r="C19" s="305"/>
      <c r="D19" s="307"/>
      <c r="E19" s="368">
        <v>400000</v>
      </c>
      <c r="F19" s="309"/>
      <c r="G19" s="368">
        <v>400000</v>
      </c>
      <c r="H19" s="310"/>
      <c r="I19" s="311">
        <v>400000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1130</v>
      </c>
      <c r="B20" s="305" t="s">
        <v>514</v>
      </c>
      <c r="C20" s="305"/>
      <c r="D20" s="307"/>
      <c r="E20" s="368">
        <v>0</v>
      </c>
      <c r="F20" s="309"/>
      <c r="G20" s="368">
        <v>0</v>
      </c>
      <c r="H20" s="310"/>
      <c r="I20" s="311">
        <v>1000000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 t="s">
        <v>534</v>
      </c>
      <c r="B21" s="305" t="s">
        <v>535</v>
      </c>
      <c r="C21" s="305"/>
      <c r="D21" s="307"/>
      <c r="E21" s="368">
        <v>2000000</v>
      </c>
      <c r="F21" s="309"/>
      <c r="G21" s="368">
        <v>2000000</v>
      </c>
      <c r="H21" s="310"/>
      <c r="I21" s="368">
        <v>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 hidden="1">
      <c r="A22" s="262"/>
      <c r="B22" s="305"/>
      <c r="C22" s="305"/>
      <c r="D22" s="307"/>
      <c r="E22" s="312"/>
      <c r="F22" s="313"/>
      <c r="G22" s="312"/>
      <c r="H22" s="310"/>
      <c r="I22" s="312"/>
      <c r="J22" s="313"/>
      <c r="K22" s="312">
        <v>0</v>
      </c>
      <c r="L22" s="310"/>
      <c r="M22" s="312">
        <v>0</v>
      </c>
      <c r="N22" s="313"/>
      <c r="O22" s="312">
        <v>0</v>
      </c>
      <c r="P22" s="310"/>
      <c r="Q22" s="312">
        <v>0</v>
      </c>
      <c r="R22" s="313"/>
      <c r="S22" s="312">
        <v>0</v>
      </c>
      <c r="T22" s="310"/>
      <c r="U22" s="314">
        <v>0</v>
      </c>
      <c r="V22" s="304"/>
      <c r="W22" s="305"/>
      <c r="X22" s="305"/>
      <c r="Y22" s="305"/>
      <c r="Z22" s="305"/>
    </row>
    <row r="23" spans="1:26" s="271" customFormat="1">
      <c r="A23" s="344"/>
      <c r="B23" s="299" t="s">
        <v>135</v>
      </c>
      <c r="D23" s="315"/>
      <c r="E23" s="316">
        <f>SUM(E14:E22)</f>
        <v>10852937</v>
      </c>
      <c r="F23" s="317"/>
      <c r="G23" s="316">
        <f>SUM(G14:G22)</f>
        <v>10849132.01</v>
      </c>
      <c r="H23" s="318"/>
      <c r="I23" s="316">
        <f>SUM(I14:I22)</f>
        <v>9815906</v>
      </c>
      <c r="J23" s="317"/>
      <c r="K23" s="316">
        <f>SUM(K14:K22)</f>
        <v>0</v>
      </c>
      <c r="L23" s="318"/>
      <c r="M23" s="316">
        <f>SUM(M14:M22)</f>
        <v>0</v>
      </c>
      <c r="N23" s="317"/>
      <c r="O23" s="316">
        <f>SUM(O14:O22)</f>
        <v>0</v>
      </c>
      <c r="P23" s="318"/>
      <c r="Q23" s="316">
        <f>SUM(Q14:Q22)</f>
        <v>0</v>
      </c>
      <c r="R23" s="317"/>
      <c r="S23" s="316">
        <f>SUM(S14:S22)</f>
        <v>0</v>
      </c>
      <c r="T23" s="318"/>
      <c r="U23" s="316">
        <f>SUM(U14:U22)</f>
        <v>0</v>
      </c>
      <c r="V23" s="302"/>
      <c r="W23" s="274"/>
      <c r="X23" s="274"/>
      <c r="Y23" s="274"/>
      <c r="Z23" s="274"/>
    </row>
    <row r="24" spans="1:26">
      <c r="A24" s="262"/>
      <c r="E24" s="319"/>
      <c r="F24" s="305"/>
      <c r="G24" s="319"/>
      <c r="H24" s="310"/>
      <c r="I24" s="319"/>
      <c r="J24" s="305"/>
      <c r="K24" s="319"/>
      <c r="L24" s="310"/>
      <c r="M24" s="319"/>
      <c r="N24" s="305"/>
      <c r="O24" s="319"/>
      <c r="P24" s="310"/>
      <c r="Q24" s="319"/>
      <c r="R24" s="305"/>
      <c r="S24" s="319"/>
      <c r="T24" s="310"/>
      <c r="U24" s="319"/>
      <c r="V24" s="30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B26" s="292" t="s">
        <v>29</v>
      </c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20"/>
      <c r="V26" s="304"/>
    </row>
    <row r="27" spans="1:26">
      <c r="A27" s="262" t="s">
        <v>501</v>
      </c>
      <c r="B27" s="272" t="s">
        <v>203</v>
      </c>
      <c r="C27" s="272" t="s">
        <v>204</v>
      </c>
      <c r="D27" s="307"/>
      <c r="E27" s="320">
        <v>0</v>
      </c>
      <c r="F27" s="320"/>
      <c r="G27" s="320">
        <v>0</v>
      </c>
      <c r="H27" s="321"/>
      <c r="I27" s="320">
        <v>0</v>
      </c>
      <c r="J27" s="320"/>
      <c r="K27" s="320">
        <v>483</v>
      </c>
      <c r="L27" s="321"/>
      <c r="M27" s="320">
        <v>-4288</v>
      </c>
      <c r="N27" s="320"/>
      <c r="O27" s="320">
        <v>5211</v>
      </c>
      <c r="P27" s="321"/>
      <c r="Q27" s="320">
        <v>90664</v>
      </c>
      <c r="R27" s="320"/>
      <c r="S27" s="320">
        <v>7077</v>
      </c>
      <c r="T27" s="321"/>
      <c r="U27" s="320">
        <v>22163</v>
      </c>
      <c r="V27" s="321"/>
      <c r="W27" s="310"/>
      <c r="X27" s="320"/>
    </row>
    <row r="28" spans="1:26">
      <c r="A28" s="262" t="s">
        <v>502</v>
      </c>
      <c r="B28" s="305" t="s">
        <v>483</v>
      </c>
      <c r="C28" s="305" t="s">
        <v>34</v>
      </c>
      <c r="D28" s="307"/>
      <c r="E28" s="303">
        <v>388914</v>
      </c>
      <c r="F28" s="303"/>
      <c r="G28" s="303">
        <v>398480</v>
      </c>
      <c r="H28" s="304"/>
      <c r="I28" s="319">
        <v>155495</v>
      </c>
      <c r="J28" s="303"/>
      <c r="K28" s="303">
        <v>9566</v>
      </c>
      <c r="L28" s="304"/>
      <c r="M28" s="303">
        <v>-23948</v>
      </c>
      <c r="N28" s="303"/>
      <c r="O28" s="303">
        <v>143631</v>
      </c>
      <c r="P28" s="304"/>
      <c r="Q28" s="303">
        <v>1897067</v>
      </c>
      <c r="R28" s="303"/>
      <c r="S28" s="303">
        <f>144070+11696</f>
        <v>155766</v>
      </c>
      <c r="T28" s="304"/>
      <c r="U28" s="303">
        <f>517602-102520</f>
        <v>415082</v>
      </c>
      <c r="V28" s="304"/>
      <c r="W28" s="310"/>
      <c r="X28" s="322"/>
    </row>
    <row r="29" spans="1:26">
      <c r="A29" s="264" t="s">
        <v>497</v>
      </c>
      <c r="B29" s="305" t="s">
        <v>410</v>
      </c>
      <c r="C29" s="305"/>
      <c r="D29" s="307"/>
      <c r="E29" s="303">
        <v>3398674</v>
      </c>
      <c r="F29" s="303"/>
      <c r="G29" s="303">
        <v>3367092</v>
      </c>
      <c r="H29" s="304"/>
      <c r="I29" s="322">
        <v>1935447</v>
      </c>
      <c r="J29" s="303"/>
      <c r="K29" s="303">
        <v>0</v>
      </c>
      <c r="L29" s="304"/>
      <c r="M29" s="303">
        <v>0</v>
      </c>
      <c r="N29" s="303"/>
      <c r="O29" s="303">
        <v>0</v>
      </c>
      <c r="P29" s="304"/>
      <c r="Q29" s="303">
        <v>0</v>
      </c>
      <c r="R29" s="303"/>
      <c r="S29" s="303">
        <v>0</v>
      </c>
      <c r="T29" s="304"/>
      <c r="U29" s="303">
        <v>0</v>
      </c>
      <c r="V29" s="323"/>
      <c r="W29" s="310"/>
      <c r="X29" s="322"/>
    </row>
    <row r="30" spans="1:26">
      <c r="A30" s="264" t="s">
        <v>500</v>
      </c>
      <c r="B30" s="305" t="s">
        <v>515</v>
      </c>
      <c r="C30" s="305"/>
      <c r="D30" s="307"/>
      <c r="E30" s="303">
        <v>0</v>
      </c>
      <c r="F30" s="303"/>
      <c r="G30" s="303">
        <v>0</v>
      </c>
      <c r="H30" s="304"/>
      <c r="I30" s="322"/>
      <c r="J30" s="303"/>
      <c r="K30" s="303">
        <v>0</v>
      </c>
      <c r="L30" s="304"/>
      <c r="M30" s="303">
        <v>-7634</v>
      </c>
      <c r="N30" s="303"/>
      <c r="O30" s="303">
        <v>0</v>
      </c>
      <c r="P30" s="304"/>
      <c r="Q30" s="303">
        <v>-30595</v>
      </c>
      <c r="R30" s="303">
        <v>0</v>
      </c>
      <c r="S30" s="303">
        <v>0</v>
      </c>
      <c r="T30" s="304"/>
      <c r="U30" s="303">
        <v>-28122</v>
      </c>
      <c r="V30" s="304"/>
    </row>
    <row r="31" spans="1:26">
      <c r="A31" s="264" t="s">
        <v>412</v>
      </c>
      <c r="B31" s="305" t="s">
        <v>516</v>
      </c>
      <c r="C31" s="305" t="s">
        <v>102</v>
      </c>
      <c r="D31" s="307">
        <v>0</v>
      </c>
      <c r="E31" s="303">
        <v>-4799222</v>
      </c>
      <c r="F31" s="303"/>
      <c r="G31" s="303">
        <v>-4799222</v>
      </c>
      <c r="H31" s="304"/>
      <c r="I31" s="322">
        <v>-855863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46">
        <v>0</v>
      </c>
      <c r="V31" s="304"/>
    </row>
    <row r="32" spans="1:26">
      <c r="A32" s="262"/>
      <c r="B32" s="271" t="s">
        <v>504</v>
      </c>
      <c r="E32" s="316">
        <f>SUM(E27:E31)</f>
        <v>-1011634</v>
      </c>
      <c r="F32" s="274"/>
      <c r="G32" s="316">
        <f>SUM(G27:G31)</f>
        <v>-1033650</v>
      </c>
      <c r="H32" s="325"/>
      <c r="I32" s="316">
        <f>SUM(I27:I31)</f>
        <v>1235079</v>
      </c>
      <c r="J32" s="274"/>
      <c r="K32" s="316">
        <f>SUM(K27:K31)</f>
        <v>10049</v>
      </c>
      <c r="L32" s="325"/>
      <c r="M32" s="316">
        <f>SUM(M27:M31)</f>
        <v>-35870</v>
      </c>
      <c r="N32" s="274"/>
      <c r="O32" s="316">
        <f>SUM(O27:O31)</f>
        <v>148842</v>
      </c>
      <c r="P32" s="325"/>
      <c r="Q32" s="316">
        <f>SUM(Q27:Q31)</f>
        <v>1957136</v>
      </c>
      <c r="R32" s="274"/>
      <c r="S32" s="316">
        <f>SUM(S27:S31)</f>
        <v>162843</v>
      </c>
      <c r="T32" s="325"/>
      <c r="U32" s="316">
        <f>SUM(U27:U31)</f>
        <v>409123</v>
      </c>
      <c r="V32" s="321"/>
    </row>
    <row r="33" spans="1:22">
      <c r="A33" s="262"/>
      <c r="F33" s="305"/>
      <c r="G33" s="305"/>
      <c r="H33" s="288"/>
      <c r="J33" s="305"/>
      <c r="K33" s="305"/>
      <c r="L33" s="288"/>
      <c r="M33" s="305"/>
      <c r="N33" s="305"/>
      <c r="O33" s="305"/>
      <c r="P33" s="288"/>
      <c r="Q33" s="305"/>
      <c r="R33" s="305"/>
      <c r="S33" s="305"/>
      <c r="T33" s="288"/>
      <c r="U33" s="305"/>
      <c r="V33" s="288"/>
    </row>
    <row r="34" spans="1:22" ht="15.75" thickBot="1">
      <c r="A34" s="256" t="s">
        <v>413</v>
      </c>
      <c r="B34" s="271" t="s">
        <v>505</v>
      </c>
      <c r="E34" s="326">
        <f>+E32+E23+E11</f>
        <v>14338612</v>
      </c>
      <c r="F34" s="274"/>
      <c r="G34" s="326">
        <f>+G32+G23+G11</f>
        <v>13701852.01</v>
      </c>
      <c r="H34" s="276"/>
      <c r="I34" s="326">
        <f>+I32+I23+I11</f>
        <v>14436288</v>
      </c>
      <c r="J34" s="274"/>
      <c r="K34" s="326">
        <f>+K32+K23+K11</f>
        <v>10065</v>
      </c>
      <c r="L34" s="276"/>
      <c r="M34" s="326">
        <f>+M32+M23+M11</f>
        <v>-35870</v>
      </c>
      <c r="N34" s="274"/>
      <c r="O34" s="326">
        <f>+O32+O23+O11</f>
        <v>149166</v>
      </c>
      <c r="P34" s="276"/>
      <c r="Q34" s="326">
        <f>+Q32+Q23+Q11</f>
        <v>1957136</v>
      </c>
      <c r="R34" s="274"/>
      <c r="S34" s="326">
        <f>+S32+S23+S11</f>
        <v>165613</v>
      </c>
      <c r="T34" s="276"/>
      <c r="U34" s="326">
        <f>+U32+U23+U11</f>
        <v>409123</v>
      </c>
      <c r="V34" s="321"/>
    </row>
    <row r="35" spans="1:22" ht="15.75" thickTop="1">
      <c r="A35" s="256" t="s">
        <v>414</v>
      </c>
      <c r="B35" s="274"/>
      <c r="C35" s="305"/>
      <c r="D35" s="305"/>
      <c r="E35" s="321"/>
      <c r="F35" s="305"/>
      <c r="G35" s="321"/>
      <c r="H35" s="288"/>
      <c r="I35" s="321"/>
      <c r="J35" s="305"/>
      <c r="K35" s="321"/>
      <c r="L35" s="288"/>
      <c r="M35" s="321"/>
      <c r="N35" s="305"/>
      <c r="O35" s="321"/>
      <c r="P35" s="288"/>
      <c r="Q35" s="321"/>
      <c r="R35" s="305"/>
      <c r="S35" s="321"/>
      <c r="T35" s="288"/>
      <c r="U35" s="321"/>
      <c r="V35" s="321"/>
    </row>
    <row r="36" spans="1:22">
      <c r="A36" s="256" t="s">
        <v>415</v>
      </c>
      <c r="B36" s="274" t="s">
        <v>517</v>
      </c>
      <c r="C36" s="305"/>
      <c r="D36" s="305"/>
      <c r="E36" s="320">
        <v>6268301</v>
      </c>
      <c r="F36" s="305"/>
      <c r="G36" s="320">
        <v>6265142</v>
      </c>
      <c r="H36" s="288"/>
      <c r="I36" s="320">
        <v>5818839</v>
      </c>
      <c r="J36" s="305"/>
      <c r="K36" s="320"/>
      <c r="L36" s="288"/>
      <c r="M36" s="320"/>
      <c r="N36" s="305"/>
      <c r="O36" s="320"/>
      <c r="P36" s="288"/>
      <c r="Q36" s="320"/>
      <c r="R36" s="305"/>
      <c r="S36" s="303"/>
      <c r="T36" s="304"/>
      <c r="U36" s="303"/>
      <c r="V36" s="321"/>
    </row>
    <row r="37" spans="1:22">
      <c r="B37" s="271" t="s">
        <v>518</v>
      </c>
      <c r="E37" s="321">
        <v>4000000</v>
      </c>
      <c r="F37" s="305"/>
      <c r="G37" s="321">
        <v>4000000</v>
      </c>
      <c r="H37" s="288"/>
      <c r="I37" s="321">
        <v>4000000</v>
      </c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 s="251" customFormat="1" ht="12">
      <c r="E38" s="252"/>
      <c r="F38" s="252"/>
      <c r="G38" s="257"/>
      <c r="H38" s="254"/>
      <c r="I38" s="265"/>
      <c r="J38" s="266"/>
      <c r="K38" s="252"/>
      <c r="L38" s="254"/>
      <c r="M38" s="254"/>
      <c r="N38" s="254"/>
      <c r="O38" s="254"/>
      <c r="P38" s="254"/>
      <c r="Q38" s="254"/>
      <c r="R38" s="252"/>
      <c r="S38" s="252"/>
      <c r="T38" s="254"/>
      <c r="U38" s="252"/>
      <c r="V38" s="252"/>
    </row>
    <row r="39" spans="1:22" s="251" customFormat="1" ht="12">
      <c r="B39" s="251" t="s">
        <v>506</v>
      </c>
      <c r="E39" s="252"/>
      <c r="F39" s="252"/>
      <c r="G39" s="261"/>
      <c r="H39" s="254"/>
      <c r="I39" s="252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2"/>
      <c r="U39" s="252"/>
      <c r="V39" s="252"/>
    </row>
    <row r="40" spans="1:22" s="251" customFormat="1" ht="12">
      <c r="B40" s="251" t="s">
        <v>499</v>
      </c>
      <c r="E40" s="252"/>
      <c r="G40" s="267"/>
      <c r="H40" s="253"/>
      <c r="I40" s="252"/>
      <c r="J40" s="253"/>
      <c r="L40" s="253"/>
      <c r="M40" s="263"/>
      <c r="N40" s="253"/>
      <c r="O40" s="268"/>
      <c r="P40" s="253"/>
      <c r="Q40" s="253"/>
    </row>
    <row r="41" spans="1:22" s="251" customFormat="1" ht="12">
      <c r="B41" s="251" t="s">
        <v>519</v>
      </c>
      <c r="E41" s="252"/>
      <c r="H41" s="253"/>
      <c r="I41" s="252"/>
      <c r="J41" s="253"/>
      <c r="L41" s="253">
        <v>22.22</v>
      </c>
      <c r="P41" s="253"/>
      <c r="Q41" s="269"/>
    </row>
    <row r="42" spans="1:22">
      <c r="H42" s="327"/>
      <c r="J42" s="327"/>
      <c r="L42" s="327"/>
      <c r="O42" s="305"/>
      <c r="P42" s="305"/>
      <c r="Q42" s="305"/>
      <c r="R42" s="305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B44" s="271"/>
      <c r="G44" s="329"/>
      <c r="H44" s="327"/>
      <c r="J44" s="327"/>
      <c r="L44" s="327"/>
      <c r="O44" s="294"/>
      <c r="P44" s="294"/>
      <c r="Q44" s="294"/>
      <c r="R44" s="305"/>
    </row>
    <row r="45" spans="1:22">
      <c r="D45" s="285"/>
      <c r="H45" s="327"/>
      <c r="J45" s="327"/>
      <c r="L45" s="327"/>
    </row>
    <row r="46" spans="1:22" s="330" customFormat="1">
      <c r="A46" s="270"/>
      <c r="B46" s="330" t="s">
        <v>105</v>
      </c>
      <c r="H46" s="331"/>
      <c r="J46" s="331"/>
      <c r="L46" s="331"/>
    </row>
    <row r="47" spans="1:22">
      <c r="B47" s="271" t="s">
        <v>106</v>
      </c>
      <c r="G47" s="329"/>
      <c r="H47" s="327"/>
      <c r="I47" s="272"/>
      <c r="J47" s="327"/>
      <c r="L47" s="327"/>
    </row>
    <row r="48" spans="1:22">
      <c r="K48" s="332">
        <f>+K10</f>
        <v>16</v>
      </c>
      <c r="L48" s="328"/>
      <c r="M48" s="332"/>
      <c r="N48" s="328"/>
      <c r="O48" s="332">
        <f>+O10</f>
        <v>324</v>
      </c>
      <c r="P48" s="328"/>
      <c r="Q48" s="332"/>
      <c r="S48" s="272" t="s">
        <v>439</v>
      </c>
      <c r="V48" s="333">
        <v>2403</v>
      </c>
    </row>
    <row r="49" spans="9:27">
      <c r="K49" s="332">
        <v>0</v>
      </c>
      <c r="L49" s="328"/>
      <c r="M49" s="332"/>
      <c r="N49" s="328"/>
      <c r="O49" s="332">
        <v>0</v>
      </c>
      <c r="P49" s="328"/>
      <c r="Q49" s="332"/>
      <c r="S49" s="272" t="s">
        <v>413</v>
      </c>
      <c r="V49" s="334"/>
    </row>
    <row r="50" spans="9:27">
      <c r="K50" s="320"/>
      <c r="L50" s="335"/>
      <c r="M50" s="320"/>
      <c r="N50" s="335"/>
      <c r="O50" s="320"/>
      <c r="P50" s="335"/>
      <c r="Q50" s="320"/>
      <c r="S50" s="272" t="s">
        <v>414</v>
      </c>
      <c r="V50" s="336">
        <v>6022</v>
      </c>
    </row>
    <row r="51" spans="9:27">
      <c r="K51" s="320">
        <f>+K27+K28</f>
        <v>10049</v>
      </c>
      <c r="L51" s="335"/>
      <c r="M51" s="320"/>
      <c r="N51" s="335"/>
      <c r="O51" s="320">
        <f>+O27+O28</f>
        <v>148842</v>
      </c>
      <c r="P51" s="335"/>
      <c r="Q51" s="320"/>
      <c r="S51" s="272" t="s">
        <v>440</v>
      </c>
      <c r="V51" s="333">
        <v>150640</v>
      </c>
    </row>
    <row r="52" spans="9:27">
      <c r="K52" s="320"/>
      <c r="L52" s="335"/>
      <c r="M52" s="320"/>
      <c r="N52" s="335"/>
      <c r="O52" s="320"/>
      <c r="P52" s="335"/>
      <c r="Q52" s="320"/>
      <c r="S52" s="272" t="s">
        <v>441</v>
      </c>
      <c r="V52" s="336"/>
    </row>
    <row r="53" spans="9:27">
      <c r="K53" s="332"/>
      <c r="L53" s="328"/>
      <c r="M53" s="332">
        <f>+M27+M28</f>
        <v>-28236</v>
      </c>
      <c r="N53" s="328"/>
      <c r="O53" s="332"/>
      <c r="P53" s="328"/>
      <c r="Q53" s="332">
        <f>+Q27+Q28</f>
        <v>1987731</v>
      </c>
      <c r="S53" s="272" t="s">
        <v>437</v>
      </c>
      <c r="V53" s="334">
        <v>543774</v>
      </c>
    </row>
    <row r="54" spans="9:27">
      <c r="K54" s="332"/>
      <c r="L54" s="328"/>
      <c r="M54" s="332">
        <f>+M30</f>
        <v>-7634</v>
      </c>
      <c r="N54" s="328"/>
      <c r="O54" s="332"/>
      <c r="P54" s="328"/>
      <c r="Q54" s="332">
        <f>+Q30</f>
        <v>-30595</v>
      </c>
      <c r="S54" s="272" t="s">
        <v>442</v>
      </c>
      <c r="V54" s="333">
        <v>-19563</v>
      </c>
    </row>
    <row r="55" spans="9:27">
      <c r="K55" s="332"/>
      <c r="L55" s="328"/>
      <c r="M55" s="332"/>
      <c r="N55" s="328"/>
      <c r="O55" s="332"/>
      <c r="P55" s="328"/>
      <c r="Q55" s="332"/>
      <c r="V55" s="334"/>
    </row>
    <row r="56" spans="9:27">
      <c r="K56" s="337">
        <f>SUM(K48:K55)</f>
        <v>10065</v>
      </c>
      <c r="L56" s="328"/>
      <c r="M56" s="337">
        <f>SUM(M48:M55)</f>
        <v>-35870</v>
      </c>
      <c r="N56" s="328"/>
      <c r="O56" s="337">
        <f>SUM(O48:O55)</f>
        <v>149166</v>
      </c>
      <c r="P56" s="332"/>
      <c r="Q56" s="337">
        <f>SUM(Q48:Q55)</f>
        <v>1957136</v>
      </c>
      <c r="V56" s="338">
        <f>SUM(V48:V55)</f>
        <v>683276</v>
      </c>
    </row>
    <row r="57" spans="9:27">
      <c r="K57" s="328"/>
      <c r="L57" s="328"/>
      <c r="M57" s="328"/>
      <c r="N57" s="328"/>
      <c r="O57" s="328"/>
      <c r="P57" s="328"/>
      <c r="Q57" s="328"/>
    </row>
    <row r="58" spans="9:27">
      <c r="I58" s="305" t="s">
        <v>446</v>
      </c>
      <c r="K58" s="328">
        <v>80890</v>
      </c>
      <c r="L58" s="328"/>
      <c r="M58" s="328">
        <v>207006</v>
      </c>
      <c r="N58" s="328"/>
      <c r="O58" s="328">
        <v>159065</v>
      </c>
      <c r="P58" s="328"/>
      <c r="Q58" s="328">
        <v>524211</v>
      </c>
      <c r="S58" s="339">
        <f>SUM(O58:Q58)</f>
        <v>683276</v>
      </c>
      <c r="T58" s="305"/>
      <c r="U58" s="305"/>
      <c r="V58" s="305"/>
    </row>
    <row r="59" spans="9:27">
      <c r="I59" s="305" t="s">
        <v>388</v>
      </c>
      <c r="K59" s="340">
        <f>+K58-K56</f>
        <v>70825</v>
      </c>
      <c r="L59" s="341"/>
      <c r="M59" s="341">
        <f>+M58-M56</f>
        <v>242876</v>
      </c>
      <c r="N59" s="341"/>
      <c r="O59" s="340">
        <f>+O58-O56</f>
        <v>9899</v>
      </c>
      <c r="P59" s="341"/>
      <c r="Q59" s="341">
        <f>+Q58-Q56</f>
        <v>-1432925</v>
      </c>
      <c r="S59" s="305"/>
      <c r="T59" s="305"/>
      <c r="U59" s="305"/>
      <c r="V59" s="342"/>
    </row>
    <row r="60" spans="9:27">
      <c r="K60" s="343"/>
      <c r="O60" s="343"/>
      <c r="S60" s="305"/>
      <c r="T60" s="305"/>
      <c r="U60" s="305"/>
      <c r="V60" s="305"/>
    </row>
    <row r="61" spans="9:27">
      <c r="S61" s="305"/>
      <c r="T61" s="305"/>
      <c r="U61" s="305"/>
      <c r="V61" s="305"/>
    </row>
    <row r="62" spans="9:27">
      <c r="O62" s="305"/>
      <c r="S62" s="305"/>
      <c r="T62" s="305"/>
      <c r="U62" s="305"/>
      <c r="V62" s="305"/>
      <c r="AA62" s="272" t="s">
        <v>484</v>
      </c>
    </row>
    <row r="63" spans="9:27">
      <c r="S63" s="305"/>
      <c r="T63" s="305"/>
      <c r="U63" s="305"/>
      <c r="V63" s="305"/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71" spans="11:22">
      <c r="K71" s="272">
        <v>12494.53</v>
      </c>
      <c r="O71" s="272">
        <v>-494428.15</v>
      </c>
    </row>
    <row r="72" spans="11:22">
      <c r="K72" s="272">
        <v>431960.18</v>
      </c>
      <c r="O72" s="272">
        <v>839538.06</v>
      </c>
    </row>
    <row r="73" spans="11:22">
      <c r="K73" s="272">
        <f>SUM(K71:K72)</f>
        <v>444454.71</v>
      </c>
      <c r="O73" s="272">
        <f>SUM(O71:O72)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M32" sqref="M32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536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92"/>
      <c r="E3" s="274"/>
      <c r="F3" s="39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42704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92" t="s">
        <v>8</v>
      </c>
      <c r="E6" s="278" t="s">
        <v>548</v>
      </c>
      <c r="F6" s="279"/>
      <c r="G6" s="278" t="s">
        <v>547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1"/>
      <c r="O6" s="281" t="s">
        <v>12</v>
      </c>
      <c r="P6" s="391"/>
      <c r="Q6" s="283" t="s">
        <v>86</v>
      </c>
      <c r="R6" s="284"/>
      <c r="S6" s="281" t="s">
        <v>12</v>
      </c>
      <c r="T6" s="39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4590527-408229</f>
        <v>4182298</v>
      </c>
      <c r="F9" s="287"/>
      <c r="G9" s="293">
        <f>4497309-408239</f>
        <v>4089070</v>
      </c>
      <c r="H9" s="288"/>
      <c r="I9" s="293">
        <v>198536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4.1642783305653127E-5</v>
      </c>
      <c r="E10" s="297">
        <v>408229</v>
      </c>
      <c r="F10" s="287"/>
      <c r="G10" s="297">
        <v>408239</v>
      </c>
      <c r="H10" s="288"/>
      <c r="I10" s="297">
        <v>2406742</v>
      </c>
      <c r="J10" s="287"/>
      <c r="K10" s="297">
        <v>17</v>
      </c>
      <c r="L10" s="288"/>
      <c r="M10" s="297">
        <v>0</v>
      </c>
      <c r="N10" s="287"/>
      <c r="O10" s="297">
        <v>308</v>
      </c>
      <c r="P10" s="288"/>
      <c r="Q10" s="297">
        <v>0</v>
      </c>
      <c r="R10" s="287"/>
      <c r="S10" s="297">
        <v>2403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4590527</v>
      </c>
      <c r="F11" s="279"/>
      <c r="G11" s="301">
        <f>SUM(G8:G10)</f>
        <v>4497309</v>
      </c>
      <c r="H11" s="276"/>
      <c r="I11" s="301">
        <f>SUM(I9:I10)</f>
        <v>2605278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308</v>
      </c>
      <c r="P11" s="276"/>
      <c r="Q11" s="301">
        <f>SUM(Q9:Q10)</f>
        <v>0</v>
      </c>
      <c r="R11" s="279"/>
      <c r="S11" s="301">
        <f>SUM(S9:S10)</f>
        <v>2403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603814</v>
      </c>
      <c r="F14" s="309"/>
      <c r="G14" s="366">
        <v>623934</v>
      </c>
      <c r="H14" s="310"/>
      <c r="I14" s="366">
        <v>533765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68">
        <v>0</v>
      </c>
      <c r="F15" s="309"/>
      <c r="G15" s="368"/>
      <c r="H15" s="310"/>
      <c r="I15" s="368">
        <v>0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68">
        <v>768432</v>
      </c>
      <c r="F16" s="309"/>
      <c r="G16" s="368">
        <v>768432</v>
      </c>
      <c r="H16" s="310"/>
      <c r="I16" s="368">
        <v>768431.67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68">
        <v>0</v>
      </c>
      <c r="F17" s="309"/>
      <c r="G17" s="368"/>
      <c r="H17" s="310"/>
      <c r="I17" s="368">
        <v>0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68">
        <v>400000</v>
      </c>
      <c r="F18" s="309"/>
      <c r="G18" s="368">
        <v>400000</v>
      </c>
      <c r="H18" s="310"/>
      <c r="I18" s="368">
        <v>400000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68">
        <v>3482423</v>
      </c>
      <c r="F19" s="309"/>
      <c r="G19" s="368">
        <v>3482423</v>
      </c>
      <c r="H19" s="310"/>
      <c r="I19" s="368">
        <v>3539064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68">
        <v>3178148</v>
      </c>
      <c r="F20" s="309"/>
      <c r="G20" s="368">
        <v>3178148</v>
      </c>
      <c r="H20" s="310"/>
      <c r="I20" s="368">
        <v>3178148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68">
        <v>400000</v>
      </c>
      <c r="F21" s="309"/>
      <c r="G21" s="368">
        <v>400000</v>
      </c>
      <c r="H21" s="310"/>
      <c r="I21" s="368">
        <v>400000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68">
        <v>0</v>
      </c>
      <c r="F22" s="309"/>
      <c r="G22" s="368">
        <v>0</v>
      </c>
      <c r="H22" s="310"/>
      <c r="I22" s="368">
        <v>1000000</v>
      </c>
      <c r="J22" s="309"/>
      <c r="K22" s="368">
        <v>0</v>
      </c>
      <c r="L22" s="310"/>
      <c r="M22" s="368">
        <v>0</v>
      </c>
      <c r="N22" s="309"/>
      <c r="O22" s="368">
        <v>0</v>
      </c>
      <c r="P22" s="310"/>
      <c r="Q22" s="368">
        <v>0</v>
      </c>
      <c r="R22" s="309"/>
      <c r="S22" s="368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68">
        <v>2000000</v>
      </c>
      <c r="F23" s="309"/>
      <c r="G23" s="368">
        <v>2000000</v>
      </c>
      <c r="H23" s="310"/>
      <c r="I23" s="368">
        <v>0</v>
      </c>
      <c r="J23" s="309"/>
      <c r="K23" s="368">
        <v>0</v>
      </c>
      <c r="L23" s="310"/>
      <c r="M23" s="368">
        <v>0</v>
      </c>
      <c r="N23" s="309"/>
      <c r="O23" s="368">
        <v>0</v>
      </c>
      <c r="P23" s="310"/>
      <c r="Q23" s="368">
        <v>0</v>
      </c>
      <c r="R23" s="309"/>
      <c r="S23" s="368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10832817</v>
      </c>
      <c r="F25" s="317"/>
      <c r="G25" s="316">
        <f>SUM(G14:G24)</f>
        <v>10852937</v>
      </c>
      <c r="H25" s="318"/>
      <c r="I25" s="316">
        <f>SUM(I14:I24)</f>
        <v>9819408.6699999999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1706</v>
      </c>
      <c r="L29" s="321"/>
      <c r="M29" s="320">
        <v>18414</v>
      </c>
      <c r="N29" s="320"/>
      <c r="O29" s="320">
        <v>4729</v>
      </c>
      <c r="P29" s="321"/>
      <c r="Q29" s="320">
        <v>94952</v>
      </c>
      <c r="R29" s="320"/>
      <c r="S29" s="320">
        <v>6570.69</v>
      </c>
      <c r="T29" s="321"/>
      <c r="U29" s="320">
        <v>26172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339704</v>
      </c>
      <c r="F30" s="303"/>
      <c r="G30" s="303">
        <v>388914</v>
      </c>
      <c r="H30" s="304"/>
      <c r="I30" s="303">
        <v>144069</v>
      </c>
      <c r="J30" s="303"/>
      <c r="K30" s="303">
        <v>49210</v>
      </c>
      <c r="L30" s="304"/>
      <c r="M30" s="303">
        <v>327177</v>
      </c>
      <c r="N30" s="303"/>
      <c r="O30" s="303">
        <v>134064</v>
      </c>
      <c r="P30" s="304"/>
      <c r="Q30" s="303">
        <v>1921015</v>
      </c>
      <c r="R30" s="303"/>
      <c r="S30" s="303">
        <v>144070</v>
      </c>
      <c r="T30" s="304"/>
      <c r="U30" s="303">
        <v>517602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3072441</v>
      </c>
      <c r="F31" s="303"/>
      <c r="G31" s="303">
        <v>3398674</v>
      </c>
      <c r="H31" s="304"/>
      <c r="I31" s="303">
        <v>2046526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-944</v>
      </c>
      <c r="N32" s="303"/>
      <c r="O32" s="303">
        <v>0</v>
      </c>
      <c r="P32" s="304"/>
      <c r="Q32" s="303">
        <v>-22962</v>
      </c>
      <c r="R32" s="303">
        <v>0</v>
      </c>
      <c r="S32" s="303">
        <v>0</v>
      </c>
      <c r="T32" s="304"/>
      <c r="U32" s="303">
        <v>-19563.18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-4799222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-1387077</v>
      </c>
      <c r="F34" s="274"/>
      <c r="G34" s="316">
        <f>SUM(G29:G33)</f>
        <v>-1011634</v>
      </c>
      <c r="H34" s="325"/>
      <c r="I34" s="316">
        <f>SUM(I29:I33)</f>
        <v>1334732</v>
      </c>
      <c r="J34" s="274"/>
      <c r="K34" s="316">
        <f>SUM(K29:K33)</f>
        <v>50916</v>
      </c>
      <c r="L34" s="325"/>
      <c r="M34" s="316">
        <f>SUM(M29:M33)</f>
        <v>344647</v>
      </c>
      <c r="N34" s="274"/>
      <c r="O34" s="316">
        <f>SUM(O29:O33)</f>
        <v>138793</v>
      </c>
      <c r="P34" s="325"/>
      <c r="Q34" s="316">
        <f>SUM(Q29:Q33)</f>
        <v>1993005</v>
      </c>
      <c r="R34" s="274"/>
      <c r="S34" s="316">
        <f>SUM(S29:S33)</f>
        <v>150640.69</v>
      </c>
      <c r="T34" s="325"/>
      <c r="U34" s="316">
        <f>SUM(U29:U33)</f>
        <v>524210.82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14036267</v>
      </c>
      <c r="F36" s="274"/>
      <c r="G36" s="326">
        <f>+G34+G25+G11</f>
        <v>14338612</v>
      </c>
      <c r="H36" s="276"/>
      <c r="I36" s="326">
        <f>+I34+I25+I11</f>
        <v>13759418.67</v>
      </c>
      <c r="J36" s="274"/>
      <c r="K36" s="326">
        <f>+K34+K25+K11</f>
        <v>50933</v>
      </c>
      <c r="L36" s="276"/>
      <c r="M36" s="326">
        <f>+M34+M25+M11</f>
        <v>344647</v>
      </c>
      <c r="N36" s="274"/>
      <c r="O36" s="326">
        <f>+O34+O25+O11</f>
        <v>139101</v>
      </c>
      <c r="P36" s="276"/>
      <c r="Q36" s="326">
        <f>+Q34+Q25+Q11</f>
        <v>1993005</v>
      </c>
      <c r="R36" s="274"/>
      <c r="S36" s="326">
        <f>+S34+S25+S11</f>
        <v>153043.69</v>
      </c>
      <c r="T36" s="276"/>
      <c r="U36" s="326">
        <f>+U34+U25+U11</f>
        <v>524210.82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6051213</v>
      </c>
      <c r="F38" s="305"/>
      <c r="G38" s="320">
        <v>6268301</v>
      </c>
      <c r="H38" s="288"/>
      <c r="I38" s="320">
        <v>5789084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308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50916</v>
      </c>
      <c r="L53" s="335"/>
      <c r="M53" s="320"/>
      <c r="N53" s="335"/>
      <c r="O53" s="320">
        <f>+O29+O30</f>
        <v>138793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345591</v>
      </c>
      <c r="N55" s="328"/>
      <c r="O55" s="332"/>
      <c r="P55" s="328"/>
      <c r="Q55" s="332">
        <f>+Q29+Q30</f>
        <v>2015967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-944</v>
      </c>
      <c r="N56" s="328"/>
      <c r="O56" s="332"/>
      <c r="P56" s="328"/>
      <c r="Q56" s="332">
        <f>+Q32</f>
        <v>-22962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50933</v>
      </c>
      <c r="L58" s="328"/>
      <c r="M58" s="337">
        <f>SUM(M50:M57)</f>
        <v>344647</v>
      </c>
      <c r="N58" s="328"/>
      <c r="O58" s="337">
        <f>SUM(O50:O57)</f>
        <v>139101</v>
      </c>
      <c r="P58" s="332"/>
      <c r="Q58" s="337">
        <f>SUM(Q50:Q57)</f>
        <v>1993005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29957</v>
      </c>
      <c r="L61" s="341"/>
      <c r="M61" s="341">
        <f>+M60-M58</f>
        <v>-137641</v>
      </c>
      <c r="N61" s="341"/>
      <c r="O61" s="340">
        <f>+O60-O58</f>
        <v>19964</v>
      </c>
      <c r="P61" s="341"/>
      <c r="Q61" s="341">
        <f>+Q60-Q58</f>
        <v>-1468794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4" zoomScaleNormal="100" workbookViewId="0">
      <selection activeCell="K31" sqref="K31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536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84855</v>
      </c>
      <c r="P30" s="304"/>
      <c r="Q30" s="303">
        <v>1593838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87877</v>
      </c>
      <c r="P34" s="325"/>
      <c r="Q34" s="316">
        <f>SUM(Q29:Q33)</f>
        <v>1649406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88167</v>
      </c>
      <c r="P36" s="276"/>
      <c r="Q36" s="326">
        <f>+Q34+Q25+Q11</f>
        <v>1649406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87877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1671424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88167</v>
      </c>
      <c r="P58" s="332"/>
      <c r="Q58" s="337">
        <f>SUM(Q50:Q57)</f>
        <v>1649406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70898</v>
      </c>
      <c r="P61" s="341"/>
      <c r="Q61" s="341">
        <f>+Q60-Q58</f>
        <v>-1125195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536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K36" sqref="K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536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E7" sqref="E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536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536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13" zoomScaleNormal="100" workbookViewId="0">
      <selection activeCell="G38" sqref="G38:G3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523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523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523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G14" sqref="G14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523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12" t="s">
        <v>0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271"/>
    </row>
    <row r="2" spans="1:22" ht="15.75" thickBot="1">
      <c r="B2" s="409" t="s">
        <v>523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1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10" t="s">
        <v>81</v>
      </c>
      <c r="L5" s="410"/>
      <c r="M5" s="410"/>
      <c r="N5" s="273"/>
      <c r="O5" s="410" t="s">
        <v>82</v>
      </c>
      <c r="P5" s="410"/>
      <c r="Q5" s="410"/>
      <c r="R5" s="273"/>
      <c r="S5" s="410" t="s">
        <v>166</v>
      </c>
      <c r="T5" s="410"/>
      <c r="U5" s="410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8" sqref="O28:Q31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523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26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398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8"/>
      <c r="V1" s="23"/>
      <c r="W1" s="23"/>
    </row>
    <row r="2" spans="1:26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34"/>
      <c r="V1" s="23"/>
      <c r="W1" s="23"/>
    </row>
    <row r="2" spans="1:25" ht="12.75" thickBot="1">
      <c r="B2" s="35"/>
      <c r="C2" s="23"/>
      <c r="D2" s="406" t="s">
        <v>485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41"/>
      <c r="V1" s="23"/>
      <c r="W1" s="23"/>
    </row>
    <row r="2" spans="1:25" ht="12.75" thickBot="1">
      <c r="B2" s="35"/>
      <c r="C2" s="23"/>
      <c r="D2" s="406" t="s">
        <v>485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43"/>
      <c r="V1" s="23"/>
      <c r="W1" s="23"/>
    </row>
    <row r="2" spans="1:25" ht="12.75" thickBot="1">
      <c r="B2" s="35"/>
      <c r="C2" s="23"/>
      <c r="D2" s="406" t="s">
        <v>485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45"/>
      <c r="V1" s="23"/>
      <c r="W1" s="23"/>
    </row>
    <row r="2" spans="1:25" ht="12.75" thickBot="1">
      <c r="B2" s="35"/>
      <c r="C2" s="23"/>
      <c r="D2" s="406" t="s">
        <v>485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K29" sqref="K29:M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9" t="s">
        <v>523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10" t="s">
        <v>522</v>
      </c>
      <c r="F4" s="410"/>
      <c r="G4" s="410"/>
      <c r="H4" s="410"/>
      <c r="I4" s="410"/>
      <c r="J4" s="275"/>
      <c r="K4" s="410" t="s">
        <v>80</v>
      </c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11" t="s">
        <v>81</v>
      </c>
      <c r="L5" s="411"/>
      <c r="M5" s="411"/>
      <c r="N5" s="277"/>
      <c r="O5" s="411" t="s">
        <v>82</v>
      </c>
      <c r="P5" s="411"/>
      <c r="Q5" s="411"/>
      <c r="R5" s="277"/>
      <c r="S5" s="411" t="s">
        <v>166</v>
      </c>
      <c r="T5" s="411"/>
      <c r="U5" s="411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9" sqref="R29: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49"/>
      <c r="V1" s="23"/>
      <c r="W1" s="23"/>
    </row>
    <row r="2" spans="1:25" ht="12.75" thickBot="1">
      <c r="B2" s="35"/>
      <c r="C2" s="23"/>
      <c r="D2" s="406" t="s">
        <v>485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47"/>
      <c r="V1" s="23"/>
      <c r="W1" s="23"/>
    </row>
    <row r="2" spans="1:25" ht="12.75" thickBot="1">
      <c r="B2" s="35"/>
      <c r="C2" s="23"/>
      <c r="D2" s="406" t="s">
        <v>485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8" t="s">
        <v>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221"/>
      <c r="V1" s="23"/>
      <c r="W1" s="23"/>
    </row>
    <row r="2" spans="1:30" ht="12.75" thickBot="1">
      <c r="B2" s="35"/>
      <c r="C2" s="23"/>
      <c r="D2" s="406" t="s">
        <v>443</v>
      </c>
      <c r="E2" s="406"/>
      <c r="F2" s="406"/>
      <c r="G2" s="406"/>
      <c r="H2" s="406"/>
      <c r="I2" s="406"/>
      <c r="J2" s="406"/>
      <c r="K2" s="406"/>
      <c r="L2" s="406"/>
      <c r="M2" s="407"/>
      <c r="N2" s="406"/>
      <c r="O2" s="406"/>
      <c r="P2" s="406"/>
      <c r="Q2" s="406"/>
      <c r="R2" s="406"/>
      <c r="S2" s="406"/>
      <c r="T2" s="406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5" t="s">
        <v>210</v>
      </c>
      <c r="H4" s="400"/>
      <c r="I4" s="400"/>
      <c r="J4" s="400"/>
      <c r="K4" s="400"/>
      <c r="L4" s="400"/>
      <c r="M4" s="24"/>
      <c r="N4" s="400" t="s">
        <v>80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4" t="s">
        <v>81</v>
      </c>
      <c r="O5" s="404"/>
      <c r="P5" s="404"/>
      <c r="Q5" s="85"/>
      <c r="R5" s="403" t="s">
        <v>82</v>
      </c>
      <c r="S5" s="403"/>
      <c r="T5" s="403"/>
      <c r="U5" s="85"/>
      <c r="V5" s="403" t="s">
        <v>166</v>
      </c>
      <c r="W5" s="403"/>
      <c r="X5" s="403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IM:SIMData xmlns:SIM="SIMDataNamespace">
  <LIDData/>
  <SIMStorageType/>
  <SIMManagementComments/>
  <SIMEditedCells/>
  <SIMMode>1</SIMMode>
</SIM:SIM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4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188</vt:i4>
      </vt:variant>
      <vt:variant>
        <vt:lpstr>Named Ranges</vt:lpstr>
      </vt:variant>
      <vt:variant>
        <vt:i4>161</vt:i4>
      </vt:variant>
    </vt:vector>
  </HeadingPairs>
  <TitlesOfParts>
    <vt:vector size="349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Mar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'Dec 2020'!Print_Area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 2021'!Print_Area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'Jan 2021'!Print_Area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2021-03-15T18:33:31Z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