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omments158.xml" ContentType="application/vnd.openxmlformats-officedocument.spreadsheetml.comments+xml"/>
  <Override PartName="/xl/comments159.xml" ContentType="application/vnd.openxmlformats-officedocument.spreadsheetml.comments+xml"/>
  <Override PartName="/xl/comments160.xml" ContentType="application/vnd.openxmlformats-officedocument.spreadsheetml.comments+xml"/>
  <Override PartName="/xl/comments161.xml" ContentType="application/vnd.openxmlformats-officedocument.spreadsheetml.comments+xml"/>
  <Override PartName="/xl/comments162.xml" ContentType="application/vnd.openxmlformats-officedocument.spreadsheetml.comments+xml"/>
  <Override PartName="/xl/comments163.xml" ContentType="application/vnd.openxmlformats-officedocument.spreadsheetml.comments+xml"/>
  <Override PartName="/xl/comments164.xml" ContentType="application/vnd.openxmlformats-officedocument.spreadsheetml.comments+xml"/>
  <Override PartName="/xl/comments165.xml" ContentType="application/vnd.openxmlformats-officedocument.spreadsheetml.comments+xml"/>
  <Override PartName="/xl/comments166.xml" ContentType="application/vnd.openxmlformats-officedocument.spreadsheetml.comments+xml"/>
  <Override PartName="/xl/comments167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defaultThemeVersion="124226"/>
  <mc:AlternateContent xmlns:mc="http://schemas.openxmlformats.org/markup-compatibility/2006">
    <mc:Choice Requires="x15">
      <x15ac:absPath xmlns:x15ac="http://schemas.microsoft.com/office/spreadsheetml/2010/11/ac" url="Z:\Accounting\Financial Statements\Operating Statements\FY 2020-2021\02 August\"/>
    </mc:Choice>
  </mc:AlternateContent>
  <bookViews>
    <workbookView xWindow="645" yWindow="510" windowWidth="30495" windowHeight="19755" tabRatio="599" firstSheet="159" activeTab="159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Aug 2020" sheetId="226" r:id="rId160"/>
    <sheet name="July 2020" sheetId="225" state="hidden" r:id="rId161"/>
    <sheet name="June 2020 Post-Audit" sheetId="224" state="hidden" r:id="rId162"/>
    <sheet name="May 2020" sheetId="223" state="hidden" r:id="rId163"/>
    <sheet name="Apr 2020" sheetId="222" state="hidden" r:id="rId164"/>
    <sheet name="Mar 2020" sheetId="220" state="hidden" r:id="rId165"/>
    <sheet name="Feb 2020 (2)" sheetId="221" state="hidden" r:id="rId166"/>
    <sheet name="Feb 2020" sheetId="217" state="hidden" r:id="rId167"/>
    <sheet name="Mar 2019" sheetId="205" state="hidden" r:id="rId168"/>
    <sheet name="April 2019" sheetId="206" state="hidden" r:id="rId169"/>
    <sheet name="May 2019" sheetId="207" state="hidden" r:id="rId170"/>
    <sheet name="June 2019" sheetId="208" state="hidden" r:id="rId171"/>
    <sheet name="June 2018 Post-audit" sheetId="196" state="hidden" r:id="rId172"/>
    <sheet name="June 2019 PostAudit" sheetId="209" state="hidden" r:id="rId173"/>
    <sheet name="July 2019 " sheetId="210" state="hidden" r:id="rId174"/>
    <sheet name="Aug.2019" sheetId="211" state="hidden" r:id="rId175"/>
    <sheet name="Sept 2019" sheetId="212" state="hidden" r:id="rId176"/>
    <sheet name="Oct 2019" sheetId="213" state="hidden" r:id="rId177"/>
    <sheet name="Jan 2020" sheetId="216" state="hidden" r:id="rId178"/>
    <sheet name="Feb 2019" sheetId="204" state="hidden" r:id="rId179"/>
    <sheet name="Dec 2019" sheetId="215" state="hidden" r:id="rId180"/>
    <sheet name="Nov 2019" sheetId="214" state="hidden" r:id="rId181"/>
    <sheet name="Jan 2019" sheetId="203" state="hidden" r:id="rId182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163">'Apr 2020'!$B$1:$U$42</definedName>
    <definedName name="_xlnm.Print_Area" localSheetId="61">'April 11'!$B$1:$X$37</definedName>
    <definedName name="_xlnm.Print_Area" localSheetId="124">'April 2016'!$B$1:$X$40</definedName>
    <definedName name="_xlnm.Print_Area" localSheetId="168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59">'Aug 2020'!$B$1:$U$43</definedName>
    <definedName name="_xlnm.Print_Area" localSheetId="174">Aug.2019!$B$1:$Z$44</definedName>
    <definedName name="_xlnm.Print_Area" localSheetId="116">'August 2015'!$B$1:$X$40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179">'Dec 2019'!$B$1:$Z$44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78">'Feb 2019'!$B$1:$X$40</definedName>
    <definedName name="_xlnm.Print_Area" localSheetId="166">'Feb 2020'!$B$1:$U$42</definedName>
    <definedName name="_xlnm.Print_Area" localSheetId="165">'Feb 2020 (2)'!$B$1:$U$42</definedName>
    <definedName name="_xlnm.Print_Area" localSheetId="109">'Feb15'!$B$1:$X$40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181">'Jan 2019'!$B$1:$X$40</definedName>
    <definedName name="_xlnm.Print_Area" localSheetId="177">'Jan 2020'!$B$1:$U$42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73">'July 2019 '!$B$1:$X$43</definedName>
    <definedName name="_xlnm.Print_Area" localSheetId="160">'July 2020'!$B$1:$U$43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71">'June 2018 Post-audit'!$B$1:$X$40</definedName>
    <definedName name="_xlnm.Print_Area" localSheetId="152">'June 2018 Preaudit'!$B$1:$X$40</definedName>
    <definedName name="_xlnm.Print_Area" localSheetId="170">'June 2019'!$B$1:$X$38</definedName>
    <definedName name="_xlnm.Print_Area" localSheetId="172">'June 2019 PostAudit'!$B$1:$X$38</definedName>
    <definedName name="_xlnm.Print_Area" localSheetId="161">'June 2020 Post-Audit'!$B$1:$U$43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67">'Mar 2019'!$B$1:$X$40</definedName>
    <definedName name="_xlnm.Print_Area" localSheetId="164">'Mar 2020'!$B$1:$U$42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69">'May 2019'!$B$1:$X$40</definedName>
    <definedName name="_xlnm.Print_Area" localSheetId="162">'May 2020'!$B$1:$U$42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180">'Nov 2019'!$B$1:$Z$44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76">'Oct 2019'!$B$1:$Z$44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75">'Sept 2019'!$B$1:$Z$44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75" i="226" l="1"/>
  <c r="K75" i="226"/>
  <c r="S60" i="226"/>
  <c r="V58" i="226"/>
  <c r="Q56" i="226"/>
  <c r="M56" i="226"/>
  <c r="Q55" i="226"/>
  <c r="Q58" i="226" s="1"/>
  <c r="Q61" i="226" s="1"/>
  <c r="M55" i="226"/>
  <c r="M58" i="226" s="1"/>
  <c r="M61" i="226" s="1"/>
  <c r="O53" i="226"/>
  <c r="K53" i="226"/>
  <c r="K58" i="226" s="1"/>
  <c r="K61" i="226" s="1"/>
  <c r="O50" i="226"/>
  <c r="K50" i="226"/>
  <c r="U34" i="226"/>
  <c r="U36" i="226" s="1"/>
  <c r="S34" i="226"/>
  <c r="Q34" i="226"/>
  <c r="O34" i="226"/>
  <c r="M34" i="226"/>
  <c r="M36" i="226" s="1"/>
  <c r="K34" i="226"/>
  <c r="I34" i="226"/>
  <c r="G34" i="226"/>
  <c r="E34" i="226"/>
  <c r="E36" i="226" s="1"/>
  <c r="U25" i="226"/>
  <c r="S25" i="226"/>
  <c r="Q25" i="226"/>
  <c r="O25" i="226"/>
  <c r="M25" i="226"/>
  <c r="K25" i="226"/>
  <c r="I25" i="226"/>
  <c r="G25" i="226"/>
  <c r="E25" i="226"/>
  <c r="U11" i="226"/>
  <c r="S11" i="226"/>
  <c r="Q11" i="226"/>
  <c r="O11" i="226"/>
  <c r="M11" i="226"/>
  <c r="K11" i="226"/>
  <c r="I11" i="226"/>
  <c r="G11" i="226"/>
  <c r="E11" i="226"/>
  <c r="D10" i="226"/>
  <c r="O36" i="226" l="1"/>
  <c r="K36" i="226"/>
  <c r="Q36" i="226"/>
  <c r="O58" i="226"/>
  <c r="O61" i="226" s="1"/>
  <c r="G36" i="226"/>
  <c r="S36" i="226"/>
  <c r="I36" i="226"/>
  <c r="O75" i="225"/>
  <c r="K75" i="225"/>
  <c r="S60" i="225"/>
  <c r="V58" i="225"/>
  <c r="Q56" i="225"/>
  <c r="M56" i="225"/>
  <c r="Q55" i="225"/>
  <c r="Q58" i="225" s="1"/>
  <c r="Q61" i="225" s="1"/>
  <c r="M55" i="225"/>
  <c r="M58" i="225" s="1"/>
  <c r="M61" i="225" s="1"/>
  <c r="O53" i="225"/>
  <c r="K53" i="225"/>
  <c r="O50" i="225"/>
  <c r="K50" i="225"/>
  <c r="U34" i="225"/>
  <c r="S34" i="225"/>
  <c r="S36" i="225" s="1"/>
  <c r="Q34" i="225"/>
  <c r="Q36" i="225" s="1"/>
  <c r="O34" i="225"/>
  <c r="M34" i="225"/>
  <c r="M36" i="225" s="1"/>
  <c r="K34" i="225"/>
  <c r="I34" i="225"/>
  <c r="G34" i="225"/>
  <c r="E34" i="225"/>
  <c r="U25" i="225"/>
  <c r="U36" i="225" s="1"/>
  <c r="S25" i="225"/>
  <c r="Q25" i="225"/>
  <c r="O25" i="225"/>
  <c r="M25" i="225"/>
  <c r="K25" i="225"/>
  <c r="I25" i="225"/>
  <c r="G25" i="225"/>
  <c r="E25" i="225"/>
  <c r="U11" i="225"/>
  <c r="S11" i="225"/>
  <c r="Q11" i="225"/>
  <c r="O11" i="225"/>
  <c r="M11" i="225"/>
  <c r="K11" i="225"/>
  <c r="I11" i="225"/>
  <c r="G11" i="225"/>
  <c r="D10" i="225"/>
  <c r="E11" i="225"/>
  <c r="K36" i="225" l="1"/>
  <c r="K58" i="225"/>
  <c r="K61" i="225" s="1"/>
  <c r="O58" i="225"/>
  <c r="O61" i="225" s="1"/>
  <c r="O36" i="225"/>
  <c r="E36" i="225"/>
  <c r="I36" i="225"/>
  <c r="G36" i="225"/>
  <c r="E9" i="224"/>
  <c r="E11" i="224"/>
  <c r="G11" i="224"/>
  <c r="O75" i="224"/>
  <c r="K75" i="224"/>
  <c r="S60" i="224"/>
  <c r="V58" i="224"/>
  <c r="Q56" i="224"/>
  <c r="M56" i="224"/>
  <c r="Q55" i="224"/>
  <c r="Q58" i="224" s="1"/>
  <c r="Q61" i="224" s="1"/>
  <c r="M55" i="224"/>
  <c r="M58" i="224" s="1"/>
  <c r="M61" i="224" s="1"/>
  <c r="O53" i="224"/>
  <c r="K53" i="224"/>
  <c r="O50" i="224"/>
  <c r="K50" i="224"/>
  <c r="U34" i="224"/>
  <c r="S34" i="224"/>
  <c r="Q34" i="224"/>
  <c r="Q36" i="224" s="1"/>
  <c r="O34" i="224"/>
  <c r="M34" i="224"/>
  <c r="K34" i="224"/>
  <c r="I34" i="224"/>
  <c r="G34" i="224"/>
  <c r="E34" i="224"/>
  <c r="U25" i="224"/>
  <c r="S25" i="224"/>
  <c r="Q25" i="224"/>
  <c r="O25" i="224"/>
  <c r="M25" i="224"/>
  <c r="K25" i="224"/>
  <c r="I25" i="224"/>
  <c r="G25" i="224"/>
  <c r="E25" i="224"/>
  <c r="U11" i="224"/>
  <c r="S11" i="224"/>
  <c r="Q11" i="224"/>
  <c r="O11" i="224"/>
  <c r="M11" i="224"/>
  <c r="K11" i="224"/>
  <c r="I11" i="224"/>
  <c r="D10" i="224"/>
  <c r="K58" i="224" l="1"/>
  <c r="K61" i="224" s="1"/>
  <c r="M36" i="224"/>
  <c r="K36" i="224"/>
  <c r="S36" i="224"/>
  <c r="U36" i="224"/>
  <c r="I36" i="224"/>
  <c r="O58" i="224"/>
  <c r="O61" i="224" s="1"/>
  <c r="O36" i="224"/>
  <c r="G36" i="224"/>
  <c r="E36" i="224"/>
  <c r="G9" i="223"/>
  <c r="E9" i="223"/>
  <c r="O74" i="223"/>
  <c r="K74" i="223"/>
  <c r="S59" i="223"/>
  <c r="V57" i="223"/>
  <c r="Q55" i="223"/>
  <c r="M55" i="223"/>
  <c r="Q54" i="223"/>
  <c r="M54" i="223"/>
  <c r="O52" i="223"/>
  <c r="K52" i="223"/>
  <c r="O49" i="223"/>
  <c r="K49" i="223"/>
  <c r="U33" i="223"/>
  <c r="U35" i="223" s="1"/>
  <c r="S33" i="223"/>
  <c r="Q33" i="223"/>
  <c r="Q35" i="223" s="1"/>
  <c r="O33" i="223"/>
  <c r="M33" i="223"/>
  <c r="M35" i="223" s="1"/>
  <c r="K33" i="223"/>
  <c r="I33" i="223"/>
  <c r="G33" i="223"/>
  <c r="E33" i="223"/>
  <c r="U24" i="223"/>
  <c r="S24" i="223"/>
  <c r="Q24" i="223"/>
  <c r="O24" i="223"/>
  <c r="M24" i="223"/>
  <c r="K24" i="223"/>
  <c r="I24" i="223"/>
  <c r="G24" i="223"/>
  <c r="E24" i="223"/>
  <c r="U11" i="223"/>
  <c r="S11" i="223"/>
  <c r="Q11" i="223"/>
  <c r="O11" i="223"/>
  <c r="M11" i="223"/>
  <c r="K11" i="223"/>
  <c r="I11" i="223"/>
  <c r="G11" i="223"/>
  <c r="E11" i="223"/>
  <c r="D10" i="223"/>
  <c r="I35" i="223" l="1"/>
  <c r="S35" i="223"/>
  <c r="Q57" i="223"/>
  <c r="Q60" i="223" s="1"/>
  <c r="O35" i="223"/>
  <c r="O57" i="223"/>
  <c r="O60" i="223" s="1"/>
  <c r="M57" i="223"/>
  <c r="M60" i="223" s="1"/>
  <c r="K57" i="223"/>
  <c r="K60" i="223" s="1"/>
  <c r="K35" i="223"/>
  <c r="G35" i="223"/>
  <c r="E35" i="223"/>
  <c r="G9" i="222"/>
  <c r="O74" i="222"/>
  <c r="K74" i="222"/>
  <c r="S59" i="222"/>
  <c r="V57" i="222"/>
  <c r="Q55" i="222"/>
  <c r="M55" i="222"/>
  <c r="Q54" i="222"/>
  <c r="Q57" i="222" s="1"/>
  <c r="Q60" i="222" s="1"/>
  <c r="M54" i="222"/>
  <c r="O52" i="222"/>
  <c r="K52" i="222"/>
  <c r="O49" i="222"/>
  <c r="O57" i="222" s="1"/>
  <c r="O60" i="222" s="1"/>
  <c r="K49" i="222"/>
  <c r="U33" i="222"/>
  <c r="U35" i="222" s="1"/>
  <c r="S33" i="222"/>
  <c r="Q33" i="222"/>
  <c r="Q35" i="222" s="1"/>
  <c r="O33" i="222"/>
  <c r="M33" i="222"/>
  <c r="M35" i="222" s="1"/>
  <c r="K33" i="222"/>
  <c r="I33" i="222"/>
  <c r="I35" i="222" s="1"/>
  <c r="G33" i="222"/>
  <c r="E33" i="222"/>
  <c r="U24" i="222"/>
  <c r="S24" i="222"/>
  <c r="Q24" i="222"/>
  <c r="O24" i="222"/>
  <c r="M24" i="222"/>
  <c r="K24" i="222"/>
  <c r="I24" i="222"/>
  <c r="G24" i="222"/>
  <c r="E24" i="222"/>
  <c r="U11" i="222"/>
  <c r="S11" i="222"/>
  <c r="Q11" i="222"/>
  <c r="O11" i="222"/>
  <c r="M11" i="222"/>
  <c r="K11" i="222"/>
  <c r="I11" i="222"/>
  <c r="E11" i="222"/>
  <c r="D10" i="222"/>
  <c r="G11" i="222"/>
  <c r="K35" i="222" l="1"/>
  <c r="M57" i="222"/>
  <c r="M60" i="222" s="1"/>
  <c r="K57" i="222"/>
  <c r="K60" i="222" s="1"/>
  <c r="O35" i="222"/>
  <c r="S35" i="222"/>
  <c r="G35" i="222"/>
  <c r="E35" i="222"/>
  <c r="O74" i="221"/>
  <c r="K74" i="221"/>
  <c r="S59" i="221"/>
  <c r="V57" i="221"/>
  <c r="Q55" i="221"/>
  <c r="M55" i="221"/>
  <c r="Q54" i="221"/>
  <c r="Q57" i="221" s="1"/>
  <c r="Q60" i="221" s="1"/>
  <c r="M54" i="221"/>
  <c r="M57" i="221" s="1"/>
  <c r="M60" i="221" s="1"/>
  <c r="O52" i="221"/>
  <c r="K52" i="221"/>
  <c r="O49" i="221"/>
  <c r="O57" i="221" s="1"/>
  <c r="O60" i="221" s="1"/>
  <c r="K49" i="221"/>
  <c r="K57" i="221" s="1"/>
  <c r="K60" i="221" s="1"/>
  <c r="U33" i="221"/>
  <c r="S33" i="221"/>
  <c r="S35" i="221" s="1"/>
  <c r="Q33" i="221"/>
  <c r="O33" i="221"/>
  <c r="O35" i="221" s="1"/>
  <c r="M33" i="221"/>
  <c r="K33" i="221"/>
  <c r="K35" i="221" s="1"/>
  <c r="I33" i="221"/>
  <c r="G33" i="221"/>
  <c r="G35" i="221" s="1"/>
  <c r="E33" i="221"/>
  <c r="U24" i="221"/>
  <c r="S24" i="221"/>
  <c r="Q24" i="221"/>
  <c r="O24" i="221"/>
  <c r="M24" i="221"/>
  <c r="K24" i="221"/>
  <c r="I24" i="221"/>
  <c r="G24" i="221"/>
  <c r="E24" i="221"/>
  <c r="U11" i="221"/>
  <c r="S11" i="221"/>
  <c r="Q11" i="221"/>
  <c r="O11" i="221"/>
  <c r="M11" i="221"/>
  <c r="K11" i="221"/>
  <c r="I11" i="221"/>
  <c r="G11" i="221"/>
  <c r="E11" i="221"/>
  <c r="D10" i="221"/>
  <c r="G9" i="221"/>
  <c r="E35" i="221" l="1"/>
  <c r="M35" i="221"/>
  <c r="U35" i="221"/>
  <c r="I35" i="221"/>
  <c r="Q35" i="221"/>
  <c r="G9" i="220"/>
  <c r="U33" i="220"/>
  <c r="E9" i="220"/>
  <c r="E11" i="220" s="1"/>
  <c r="O74" i="220"/>
  <c r="K74" i="220"/>
  <c r="S59" i="220"/>
  <c r="V57" i="220"/>
  <c r="Q55" i="220"/>
  <c r="M55" i="220"/>
  <c r="Q54" i="220"/>
  <c r="M54" i="220"/>
  <c r="O52" i="220"/>
  <c r="K52" i="220"/>
  <c r="O49" i="220"/>
  <c r="K49" i="220"/>
  <c r="S33" i="220"/>
  <c r="Q33" i="220"/>
  <c r="O33" i="220"/>
  <c r="M33" i="220"/>
  <c r="K33" i="220"/>
  <c r="I33" i="220"/>
  <c r="G33" i="220"/>
  <c r="E33" i="220"/>
  <c r="U24" i="220"/>
  <c r="S24" i="220"/>
  <c r="Q24" i="220"/>
  <c r="O24" i="220"/>
  <c r="M24" i="220"/>
  <c r="K24" i="220"/>
  <c r="I24" i="220"/>
  <c r="G24" i="220"/>
  <c r="E24" i="220"/>
  <c r="U11" i="220"/>
  <c r="S11" i="220"/>
  <c r="Q11" i="220"/>
  <c r="O11" i="220"/>
  <c r="M11" i="220"/>
  <c r="K11" i="220"/>
  <c r="I11" i="220"/>
  <c r="D10" i="220"/>
  <c r="G11" i="220"/>
  <c r="O35" i="220" l="1"/>
  <c r="O57" i="220"/>
  <c r="O60" i="220" s="1"/>
  <c r="Q57" i="220"/>
  <c r="Q60" i="220" s="1"/>
  <c r="K35" i="220"/>
  <c r="M35" i="220"/>
  <c r="U35" i="220"/>
  <c r="Q35" i="220"/>
  <c r="S35" i="220"/>
  <c r="M57" i="220"/>
  <c r="M60" i="220" s="1"/>
  <c r="K57" i="220"/>
  <c r="K60" i="220" s="1"/>
  <c r="I35" i="220"/>
  <c r="G35" i="220"/>
  <c r="E35" i="220"/>
  <c r="G9" i="217" l="1"/>
  <c r="I33" i="217" l="1"/>
  <c r="O74" i="217" l="1"/>
  <c r="K74" i="217"/>
  <c r="S59" i="217"/>
  <c r="V57" i="217"/>
  <c r="Q55" i="217"/>
  <c r="M55" i="217"/>
  <c r="Q54" i="217"/>
  <c r="Q57" i="217" s="1"/>
  <c r="Q60" i="217" s="1"/>
  <c r="M54" i="217"/>
  <c r="M57" i="217" s="1"/>
  <c r="M60" i="217" s="1"/>
  <c r="O52" i="217"/>
  <c r="K52" i="217"/>
  <c r="O49" i="217"/>
  <c r="K49" i="217"/>
  <c r="U33" i="217"/>
  <c r="S33" i="217"/>
  <c r="Q33" i="217"/>
  <c r="O33" i="217"/>
  <c r="M33" i="217"/>
  <c r="K33" i="217"/>
  <c r="G33" i="217"/>
  <c r="E33" i="217"/>
  <c r="U24" i="217"/>
  <c r="S24" i="217"/>
  <c r="Q24" i="217"/>
  <c r="O24" i="217"/>
  <c r="M24" i="217"/>
  <c r="K24" i="217"/>
  <c r="I24" i="217"/>
  <c r="G24" i="217"/>
  <c r="E24" i="217"/>
  <c r="U11" i="217"/>
  <c r="S11" i="217"/>
  <c r="Q11" i="217"/>
  <c r="O11" i="217"/>
  <c r="M11" i="217"/>
  <c r="K11" i="217"/>
  <c r="I11" i="217"/>
  <c r="G11" i="217"/>
  <c r="E11" i="217"/>
  <c r="D10" i="217"/>
  <c r="O57" i="217" l="1"/>
  <c r="O60" i="217" s="1"/>
  <c r="Q35" i="217"/>
  <c r="M35" i="217"/>
  <c r="I35" i="217"/>
  <c r="E35" i="217"/>
  <c r="G35" i="217"/>
  <c r="K57" i="217"/>
  <c r="K60" i="217" s="1"/>
  <c r="U35" i="217"/>
  <c r="S35" i="217"/>
  <c r="O35" i="217"/>
  <c r="K35" i="217"/>
  <c r="N53" i="203"/>
  <c r="P35" i="203"/>
  <c r="N35" i="203"/>
  <c r="N56" i="203" s="1"/>
  <c r="L35" i="203"/>
  <c r="I35" i="203"/>
  <c r="G35" i="203"/>
  <c r="X33" i="203"/>
  <c r="T33" i="203"/>
  <c r="X32" i="203"/>
  <c r="T32" i="203"/>
  <c r="R32" i="203"/>
  <c r="V31" i="203"/>
  <c r="X29" i="203"/>
  <c r="V29" i="203"/>
  <c r="V35" i="203" s="1"/>
  <c r="T29" i="203"/>
  <c r="T35" i="203" s="1"/>
  <c r="R29" i="203"/>
  <c r="X25" i="203"/>
  <c r="V25" i="203"/>
  <c r="T25" i="203"/>
  <c r="R25" i="203"/>
  <c r="P25" i="203"/>
  <c r="N25" i="203"/>
  <c r="L25" i="203"/>
  <c r="I25" i="203"/>
  <c r="G25" i="203"/>
  <c r="X19" i="203"/>
  <c r="V19" i="203"/>
  <c r="T19" i="203"/>
  <c r="R19" i="203"/>
  <c r="P19" i="203"/>
  <c r="N19" i="203"/>
  <c r="L19" i="203"/>
  <c r="I19" i="203"/>
  <c r="G19" i="203"/>
  <c r="X11" i="203"/>
  <c r="T11" i="203"/>
  <c r="P11" i="203"/>
  <c r="N11" i="203"/>
  <c r="L11" i="203"/>
  <c r="I11" i="203"/>
  <c r="G11" i="203"/>
  <c r="V10" i="203"/>
  <c r="V11" i="203" s="1"/>
  <c r="R10" i="203"/>
  <c r="R11" i="203" s="1"/>
  <c r="E10" i="203"/>
  <c r="R75" i="214"/>
  <c r="N75" i="214"/>
  <c r="V60" i="214"/>
  <c r="Y58" i="214"/>
  <c r="P56" i="214"/>
  <c r="P55" i="214"/>
  <c r="P58" i="214" s="1"/>
  <c r="P61" i="214" s="1"/>
  <c r="N53" i="214"/>
  <c r="R50" i="214"/>
  <c r="N50" i="214"/>
  <c r="X33" i="214"/>
  <c r="V33" i="214"/>
  <c r="P33" i="214"/>
  <c r="N33" i="214"/>
  <c r="L33" i="214"/>
  <c r="L35" i="214" s="1"/>
  <c r="I33" i="214"/>
  <c r="G33" i="214"/>
  <c r="T31" i="214"/>
  <c r="T56" i="214" s="1"/>
  <c r="T29" i="214"/>
  <c r="R29" i="214"/>
  <c r="R53" i="214" s="1"/>
  <c r="T28" i="214"/>
  <c r="R28" i="214"/>
  <c r="X24" i="214"/>
  <c r="V24" i="214"/>
  <c r="T24" i="214"/>
  <c r="R24" i="214"/>
  <c r="P24" i="214"/>
  <c r="N24" i="214"/>
  <c r="L24" i="214"/>
  <c r="I24" i="214"/>
  <c r="G24" i="214"/>
  <c r="X11" i="214"/>
  <c r="V11" i="214"/>
  <c r="T11" i="214"/>
  <c r="R11" i="214"/>
  <c r="P11" i="214"/>
  <c r="N11" i="214"/>
  <c r="L11" i="214"/>
  <c r="I11" i="214"/>
  <c r="G11" i="214"/>
  <c r="E10" i="214"/>
  <c r="R75" i="215"/>
  <c r="N75" i="215"/>
  <c r="V60" i="215"/>
  <c r="Y58" i="215"/>
  <c r="T56" i="215"/>
  <c r="P56" i="215"/>
  <c r="T55" i="215"/>
  <c r="P55" i="215"/>
  <c r="P58" i="215" s="1"/>
  <c r="P61" i="215" s="1"/>
  <c r="R53" i="215"/>
  <c r="N53" i="215"/>
  <c r="R50" i="215"/>
  <c r="N50" i="215"/>
  <c r="X33" i="215"/>
  <c r="V33" i="215"/>
  <c r="T33" i="215"/>
  <c r="T35" i="215" s="1"/>
  <c r="R33" i="215"/>
  <c r="R35" i="215" s="1"/>
  <c r="P33" i="215"/>
  <c r="N33" i="215"/>
  <c r="L33" i="215"/>
  <c r="L35" i="215" s="1"/>
  <c r="I33" i="215"/>
  <c r="I35" i="215" s="1"/>
  <c r="G33" i="215"/>
  <c r="X24" i="215"/>
  <c r="V24" i="215"/>
  <c r="T24" i="215"/>
  <c r="R24" i="215"/>
  <c r="P24" i="215"/>
  <c r="N24" i="215"/>
  <c r="L24" i="215"/>
  <c r="I24" i="215"/>
  <c r="G24" i="215"/>
  <c r="X11" i="215"/>
  <c r="V11" i="215"/>
  <c r="T11" i="215"/>
  <c r="R11" i="215"/>
  <c r="P11" i="215"/>
  <c r="N11" i="215"/>
  <c r="L11" i="215"/>
  <c r="I11" i="215"/>
  <c r="G11" i="215"/>
  <c r="E10" i="215"/>
  <c r="O74" i="216"/>
  <c r="K74" i="216"/>
  <c r="S59" i="216"/>
  <c r="V57" i="216"/>
  <c r="Q55" i="216"/>
  <c r="M55" i="216"/>
  <c r="Q54" i="216"/>
  <c r="M54" i="216"/>
  <c r="O52" i="216"/>
  <c r="K52" i="216"/>
  <c r="O49" i="216"/>
  <c r="K49" i="216"/>
  <c r="U33" i="216"/>
  <c r="S33" i="216"/>
  <c r="Q33" i="216"/>
  <c r="O33" i="216"/>
  <c r="M33" i="216"/>
  <c r="K33" i="216"/>
  <c r="I33" i="216"/>
  <c r="G33" i="216"/>
  <c r="E33" i="216"/>
  <c r="U24" i="216"/>
  <c r="S24" i="216"/>
  <c r="Q24" i="216"/>
  <c r="O24" i="216"/>
  <c r="M24" i="216"/>
  <c r="K24" i="216"/>
  <c r="I24" i="216"/>
  <c r="G24" i="216"/>
  <c r="E24" i="216"/>
  <c r="U11" i="216"/>
  <c r="S11" i="216"/>
  <c r="Q11" i="216"/>
  <c r="O11" i="216"/>
  <c r="M11" i="216"/>
  <c r="K11" i="216"/>
  <c r="I11" i="216"/>
  <c r="E11" i="216"/>
  <c r="D10" i="216"/>
  <c r="G9" i="216"/>
  <c r="G11" i="216" s="1"/>
  <c r="R75" i="213"/>
  <c r="N75" i="213"/>
  <c r="V60" i="213"/>
  <c r="Y58" i="213"/>
  <c r="P56" i="213"/>
  <c r="P55" i="213"/>
  <c r="P58" i="213" s="1"/>
  <c r="P61" i="213" s="1"/>
  <c r="N53" i="213"/>
  <c r="R50" i="213"/>
  <c r="N50" i="213"/>
  <c r="P33" i="213"/>
  <c r="N33" i="213"/>
  <c r="L33" i="213"/>
  <c r="I33" i="213"/>
  <c r="G33" i="213"/>
  <c r="X31" i="213"/>
  <c r="V31" i="213"/>
  <c r="X30" i="213"/>
  <c r="T29" i="213"/>
  <c r="X28" i="213"/>
  <c r="X33" i="213" s="1"/>
  <c r="V28" i="213"/>
  <c r="V33" i="213" s="1"/>
  <c r="T28" i="213"/>
  <c r="T55" i="213" s="1"/>
  <c r="X24" i="213"/>
  <c r="V24" i="213"/>
  <c r="T24" i="213"/>
  <c r="R24" i="213"/>
  <c r="P24" i="213"/>
  <c r="N24" i="213"/>
  <c r="L24" i="213"/>
  <c r="I24" i="213"/>
  <c r="G24" i="213"/>
  <c r="X11" i="213"/>
  <c r="T11" i="213"/>
  <c r="R11" i="213"/>
  <c r="P11" i="213"/>
  <c r="N11" i="213"/>
  <c r="L11" i="213"/>
  <c r="I11" i="213"/>
  <c r="G11" i="213"/>
  <c r="V10" i="213"/>
  <c r="V11" i="213" s="1"/>
  <c r="E10" i="213"/>
  <c r="R75" i="212"/>
  <c r="N75" i="212"/>
  <c r="V60" i="212"/>
  <c r="Y58" i="212"/>
  <c r="P58" i="212"/>
  <c r="P61" i="212" s="1"/>
  <c r="P56" i="212"/>
  <c r="T55" i="212"/>
  <c r="P55" i="212"/>
  <c r="N53" i="212"/>
  <c r="R50" i="212"/>
  <c r="N50" i="212"/>
  <c r="X33" i="212"/>
  <c r="V33" i="212"/>
  <c r="P33" i="212"/>
  <c r="N33" i="212"/>
  <c r="L33" i="212"/>
  <c r="I33" i="212"/>
  <c r="I35" i="212" s="1"/>
  <c r="G33" i="212"/>
  <c r="T31" i="212"/>
  <c r="T31" i="213" s="1"/>
  <c r="T56" i="213" s="1"/>
  <c r="T29" i="212"/>
  <c r="R29" i="212"/>
  <c r="R29" i="213" s="1"/>
  <c r="T28" i="212"/>
  <c r="R28" i="212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G35" i="212" s="1"/>
  <c r="E10" i="212"/>
  <c r="R75" i="211"/>
  <c r="N75" i="211"/>
  <c r="V60" i="211"/>
  <c r="Y58" i="211"/>
  <c r="P56" i="211"/>
  <c r="P55" i="211"/>
  <c r="P58" i="211" s="1"/>
  <c r="P61" i="211" s="1"/>
  <c r="N53" i="211"/>
  <c r="R50" i="211"/>
  <c r="N50" i="211"/>
  <c r="N58" i="211" s="1"/>
  <c r="N61" i="211" s="1"/>
  <c r="X33" i="211"/>
  <c r="V33" i="211"/>
  <c r="P33" i="211"/>
  <c r="N33" i="211"/>
  <c r="N35" i="211" s="1"/>
  <c r="L33" i="211"/>
  <c r="I33" i="211"/>
  <c r="G33" i="211"/>
  <c r="T31" i="211"/>
  <c r="T56" i="211" s="1"/>
  <c r="T29" i="211"/>
  <c r="R29" i="211"/>
  <c r="T28" i="211"/>
  <c r="R28" i="211"/>
  <c r="X24" i="211"/>
  <c r="V24" i="211"/>
  <c r="T24" i="211"/>
  <c r="R24" i="211"/>
  <c r="P24" i="211"/>
  <c r="N24" i="211"/>
  <c r="L24" i="211"/>
  <c r="I24" i="211"/>
  <c r="G24" i="211"/>
  <c r="X11" i="211"/>
  <c r="X35" i="211" s="1"/>
  <c r="V11" i="211"/>
  <c r="T11" i="211"/>
  <c r="R11" i="211"/>
  <c r="P11" i="211"/>
  <c r="N11" i="211"/>
  <c r="L11" i="211"/>
  <c r="I11" i="211"/>
  <c r="G11" i="211"/>
  <c r="E10" i="211"/>
  <c r="R75" i="210"/>
  <c r="N75" i="210"/>
  <c r="V60" i="210"/>
  <c r="Y58" i="210"/>
  <c r="T58" i="210"/>
  <c r="T61" i="210" s="1"/>
  <c r="T56" i="210"/>
  <c r="P56" i="210"/>
  <c r="T55" i="210"/>
  <c r="P55" i="210"/>
  <c r="R53" i="210"/>
  <c r="N53" i="210"/>
  <c r="R50" i="210"/>
  <c r="R58" i="210" s="1"/>
  <c r="R61" i="210" s="1"/>
  <c r="N50" i="210"/>
  <c r="X33" i="210"/>
  <c r="V33" i="210"/>
  <c r="T33" i="210"/>
  <c r="T35" i="210" s="1"/>
  <c r="R33" i="210"/>
  <c r="P33" i="210"/>
  <c r="N33" i="210"/>
  <c r="L33" i="210"/>
  <c r="L35" i="210" s="1"/>
  <c r="I33" i="210"/>
  <c r="G33" i="210"/>
  <c r="X24" i="210"/>
  <c r="V24" i="210"/>
  <c r="T24" i="210"/>
  <c r="R24" i="210"/>
  <c r="P24" i="210"/>
  <c r="N24" i="210"/>
  <c r="L24" i="210"/>
  <c r="I24" i="210"/>
  <c r="G24" i="210"/>
  <c r="X11" i="210"/>
  <c r="V11" i="210"/>
  <c r="T11" i="210"/>
  <c r="R11" i="210"/>
  <c r="P11" i="210"/>
  <c r="N11" i="210"/>
  <c r="L11" i="210"/>
  <c r="I11" i="210"/>
  <c r="G11" i="210"/>
  <c r="G35" i="210" s="1"/>
  <c r="E10" i="210"/>
  <c r="R75" i="209"/>
  <c r="N75" i="209"/>
  <c r="Y61" i="209"/>
  <c r="V60" i="209"/>
  <c r="N53" i="209"/>
  <c r="N50" i="209"/>
  <c r="L33" i="209"/>
  <c r="I33" i="209"/>
  <c r="I35" i="209" s="1"/>
  <c r="G33" i="209"/>
  <c r="X31" i="209"/>
  <c r="T31" i="209"/>
  <c r="X30" i="209"/>
  <c r="X33" i="209" s="1"/>
  <c r="T30" i="209"/>
  <c r="R30" i="209"/>
  <c r="P30" i="209"/>
  <c r="N30" i="209"/>
  <c r="N33" i="209" s="1"/>
  <c r="V29" i="209"/>
  <c r="X28" i="209"/>
  <c r="V28" i="209"/>
  <c r="T28" i="209"/>
  <c r="R28" i="209"/>
  <c r="R33" i="209" s="1"/>
  <c r="P28" i="209"/>
  <c r="P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G35" i="209" s="1"/>
  <c r="V10" i="209"/>
  <c r="V11" i="209" s="1"/>
  <c r="R10" i="209"/>
  <c r="E10" i="209"/>
  <c r="R63" i="196"/>
  <c r="N63" i="196"/>
  <c r="T61" i="196"/>
  <c r="R61" i="196"/>
  <c r="N61" i="196"/>
  <c r="T59" i="196"/>
  <c r="T49" i="196"/>
  <c r="P35" i="196"/>
  <c r="N35" i="196"/>
  <c r="L35" i="196"/>
  <c r="I35" i="196"/>
  <c r="G35" i="196"/>
  <c r="T33" i="196"/>
  <c r="X32" i="196"/>
  <c r="T32" i="196"/>
  <c r="V31" i="196"/>
  <c r="R31" i="196"/>
  <c r="X29" i="196"/>
  <c r="X35" i="196" s="1"/>
  <c r="V29" i="196"/>
  <c r="T29" i="196"/>
  <c r="T35" i="196" s="1"/>
  <c r="R29" i="196"/>
  <c r="R35" i="196" s="1"/>
  <c r="R37" i="196" s="1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R11" i="196"/>
  <c r="P11" i="196"/>
  <c r="N11" i="196"/>
  <c r="L11" i="196"/>
  <c r="I11" i="196"/>
  <c r="G11" i="196"/>
  <c r="V10" i="196"/>
  <c r="V11" i="196" s="1"/>
  <c r="R10" i="196"/>
  <c r="E10" i="196"/>
  <c r="Y61" i="208"/>
  <c r="V60" i="208"/>
  <c r="N50" i="208"/>
  <c r="P35" i="208"/>
  <c r="P55" i="208" s="1"/>
  <c r="P58" i="208" s="1"/>
  <c r="P61" i="208" s="1"/>
  <c r="V33" i="208"/>
  <c r="P33" i="208"/>
  <c r="N33" i="208"/>
  <c r="L33" i="208"/>
  <c r="I33" i="208"/>
  <c r="G33" i="208"/>
  <c r="G35" i="208" s="1"/>
  <c r="X31" i="208"/>
  <c r="T31" i="208"/>
  <c r="X30" i="208"/>
  <c r="T30" i="208"/>
  <c r="R30" i="208"/>
  <c r="V29" i="208"/>
  <c r="X28" i="208"/>
  <c r="V28" i="208"/>
  <c r="T28" i="208"/>
  <c r="T33" i="208" s="1"/>
  <c r="R28" i="208"/>
  <c r="X24" i="208"/>
  <c r="V24" i="208"/>
  <c r="T24" i="208"/>
  <c r="R24" i="208"/>
  <c r="P24" i="208"/>
  <c r="N24" i="208"/>
  <c r="L24" i="208"/>
  <c r="I24" i="208"/>
  <c r="G24" i="208"/>
  <c r="X11" i="208"/>
  <c r="T11" i="208"/>
  <c r="P11" i="208"/>
  <c r="N11" i="208"/>
  <c r="L11" i="208"/>
  <c r="I11" i="208"/>
  <c r="G11" i="208"/>
  <c r="V10" i="208"/>
  <c r="V11" i="208" s="1"/>
  <c r="R10" i="208"/>
  <c r="R11" i="208" s="1"/>
  <c r="E10" i="208"/>
  <c r="N53" i="207"/>
  <c r="P35" i="207"/>
  <c r="N35" i="207"/>
  <c r="N56" i="207" s="1"/>
  <c r="L35" i="207"/>
  <c r="I35" i="207"/>
  <c r="G35" i="207"/>
  <c r="X33" i="207"/>
  <c r="T33" i="207"/>
  <c r="X32" i="207"/>
  <c r="T32" i="207"/>
  <c r="R32" i="207"/>
  <c r="V31" i="207"/>
  <c r="X29" i="207"/>
  <c r="X35" i="207" s="1"/>
  <c r="X37" i="207" s="1"/>
  <c r="V29" i="207"/>
  <c r="T29" i="207"/>
  <c r="R29" i="207"/>
  <c r="X25" i="207"/>
  <c r="V25" i="207"/>
  <c r="T25" i="207"/>
  <c r="R25" i="207"/>
  <c r="P25" i="207"/>
  <c r="N25" i="207"/>
  <c r="L25" i="207"/>
  <c r="I25" i="207"/>
  <c r="G25" i="207"/>
  <c r="X19" i="207"/>
  <c r="V19" i="207"/>
  <c r="T19" i="207"/>
  <c r="R19" i="207"/>
  <c r="P19" i="207"/>
  <c r="N19" i="207"/>
  <c r="L19" i="207"/>
  <c r="I19" i="207"/>
  <c r="G19" i="207"/>
  <c r="X11" i="207"/>
  <c r="T11" i="207"/>
  <c r="P11" i="207"/>
  <c r="N11" i="207"/>
  <c r="L11" i="207"/>
  <c r="I11" i="207"/>
  <c r="G11" i="207"/>
  <c r="V10" i="207"/>
  <c r="V11" i="207" s="1"/>
  <c r="R10" i="207"/>
  <c r="R53" i="207" s="1"/>
  <c r="E10" i="207"/>
  <c r="N53" i="206"/>
  <c r="P35" i="206"/>
  <c r="N35" i="206"/>
  <c r="N56" i="206" s="1"/>
  <c r="L35" i="206"/>
  <c r="I35" i="206"/>
  <c r="G35" i="206"/>
  <c r="X33" i="206"/>
  <c r="T33" i="206"/>
  <c r="X32" i="206"/>
  <c r="T32" i="206"/>
  <c r="R32" i="206"/>
  <c r="V31" i="206"/>
  <c r="X29" i="206"/>
  <c r="X35" i="206" s="1"/>
  <c r="X37" i="206" s="1"/>
  <c r="V29" i="206"/>
  <c r="V35" i="206" s="1"/>
  <c r="T29" i="206"/>
  <c r="R29" i="206"/>
  <c r="X25" i="206"/>
  <c r="V25" i="206"/>
  <c r="T25" i="206"/>
  <c r="R25" i="206"/>
  <c r="P25" i="206"/>
  <c r="N25" i="206"/>
  <c r="L25" i="206"/>
  <c r="I25" i="206"/>
  <c r="G25" i="206"/>
  <c r="X19" i="206"/>
  <c r="V19" i="206"/>
  <c r="T19" i="206"/>
  <c r="R19" i="206"/>
  <c r="P19" i="206"/>
  <c r="N19" i="206"/>
  <c r="L19" i="206"/>
  <c r="I19" i="206"/>
  <c r="G19" i="206"/>
  <c r="X11" i="206"/>
  <c r="T11" i="206"/>
  <c r="R11" i="206"/>
  <c r="P11" i="206"/>
  <c r="N11" i="206"/>
  <c r="L11" i="206"/>
  <c r="I11" i="206"/>
  <c r="G11" i="206"/>
  <c r="V10" i="206"/>
  <c r="V11" i="206" s="1"/>
  <c r="R10" i="206"/>
  <c r="R53" i="206" s="1"/>
  <c r="E10" i="206"/>
  <c r="N53" i="205"/>
  <c r="N61" i="205" s="1"/>
  <c r="N64" i="205" s="1"/>
  <c r="P35" i="205"/>
  <c r="N35" i="205"/>
  <c r="N56" i="205" s="1"/>
  <c r="L35" i="205"/>
  <c r="I35" i="205"/>
  <c r="G35" i="205"/>
  <c r="X33" i="205"/>
  <c r="T33" i="205"/>
  <c r="X32" i="205"/>
  <c r="T32" i="205"/>
  <c r="R32" i="205"/>
  <c r="V31" i="205"/>
  <c r="X29" i="205"/>
  <c r="V29" i="205"/>
  <c r="T29" i="205"/>
  <c r="R29" i="205"/>
  <c r="R35" i="205" s="1"/>
  <c r="R56" i="205" s="1"/>
  <c r="X25" i="205"/>
  <c r="V25" i="205"/>
  <c r="T25" i="205"/>
  <c r="R25" i="205"/>
  <c r="P25" i="205"/>
  <c r="N25" i="205"/>
  <c r="L25" i="205"/>
  <c r="I25" i="205"/>
  <c r="G25" i="205"/>
  <c r="X19" i="205"/>
  <c r="V19" i="205"/>
  <c r="T19" i="205"/>
  <c r="R19" i="205"/>
  <c r="P19" i="205"/>
  <c r="N19" i="205"/>
  <c r="L19" i="205"/>
  <c r="I19" i="205"/>
  <c r="G19" i="205"/>
  <c r="X11" i="205"/>
  <c r="T11" i="205"/>
  <c r="P11" i="205"/>
  <c r="N11" i="205"/>
  <c r="L11" i="205"/>
  <c r="I11" i="205"/>
  <c r="G11" i="205"/>
  <c r="V10" i="205"/>
  <c r="V11" i="205" s="1"/>
  <c r="R10" i="205"/>
  <c r="R53" i="205" s="1"/>
  <c r="E10" i="205"/>
  <c r="N53" i="204"/>
  <c r="N61" i="204" s="1"/>
  <c r="N64" i="204" s="1"/>
  <c r="P35" i="204"/>
  <c r="N35" i="204"/>
  <c r="N56" i="204" s="1"/>
  <c r="L35" i="204"/>
  <c r="I35" i="204"/>
  <c r="G35" i="204"/>
  <c r="X33" i="204"/>
  <c r="T33" i="204"/>
  <c r="X32" i="204"/>
  <c r="T32" i="204"/>
  <c r="R32" i="204"/>
  <c r="V31" i="204"/>
  <c r="X29" i="204"/>
  <c r="X35" i="204" s="1"/>
  <c r="V29" i="204"/>
  <c r="T29" i="204"/>
  <c r="R29" i="204"/>
  <c r="X25" i="204"/>
  <c r="V25" i="204"/>
  <c r="T25" i="204"/>
  <c r="R25" i="204"/>
  <c r="P25" i="204"/>
  <c r="N25" i="204"/>
  <c r="L25" i="204"/>
  <c r="I25" i="204"/>
  <c r="G25" i="204"/>
  <c r="X19" i="204"/>
  <c r="V19" i="204"/>
  <c r="T19" i="204"/>
  <c r="R19" i="204"/>
  <c r="P19" i="204"/>
  <c r="N19" i="204"/>
  <c r="L19" i="204"/>
  <c r="I19" i="204"/>
  <c r="G19" i="204"/>
  <c r="X11" i="204"/>
  <c r="T11" i="204"/>
  <c r="P11" i="204"/>
  <c r="N11" i="204"/>
  <c r="L11" i="204"/>
  <c r="I11" i="204"/>
  <c r="G11" i="204"/>
  <c r="V10" i="204"/>
  <c r="V11" i="204" s="1"/>
  <c r="R10" i="204"/>
  <c r="R53" i="204" s="1"/>
  <c r="E10" i="204"/>
  <c r="N56" i="202"/>
  <c r="N53" i="202"/>
  <c r="P37" i="202"/>
  <c r="P58" i="202" s="1"/>
  <c r="P61" i="202" s="1"/>
  <c r="P64" i="202" s="1"/>
  <c r="P35" i="202"/>
  <c r="N35" i="202"/>
  <c r="L35" i="202"/>
  <c r="I35" i="202"/>
  <c r="G35" i="202"/>
  <c r="X33" i="202"/>
  <c r="T33" i="202"/>
  <c r="X32" i="202"/>
  <c r="T32" i="202"/>
  <c r="R32" i="202"/>
  <c r="V31" i="202"/>
  <c r="X29" i="202"/>
  <c r="X35" i="202" s="1"/>
  <c r="X37" i="202" s="1"/>
  <c r="V29" i="202"/>
  <c r="T29" i="202"/>
  <c r="R29" i="202"/>
  <c r="R35" i="202" s="1"/>
  <c r="X25" i="202"/>
  <c r="V25" i="202"/>
  <c r="T25" i="202"/>
  <c r="R25" i="202"/>
  <c r="P25" i="202"/>
  <c r="N25" i="202"/>
  <c r="L25" i="202"/>
  <c r="I25" i="202"/>
  <c r="G25" i="202"/>
  <c r="X19" i="202"/>
  <c r="V19" i="202"/>
  <c r="T19" i="202"/>
  <c r="R19" i="202"/>
  <c r="P19" i="202"/>
  <c r="N19" i="202"/>
  <c r="L19" i="202"/>
  <c r="I19" i="202"/>
  <c r="G19" i="202"/>
  <c r="X11" i="202"/>
  <c r="T11" i="202"/>
  <c r="P11" i="202"/>
  <c r="N11" i="202"/>
  <c r="N37" i="202" s="1"/>
  <c r="L11" i="202"/>
  <c r="I11" i="202"/>
  <c r="G11" i="202"/>
  <c r="V10" i="202"/>
  <c r="V11" i="202" s="1"/>
  <c r="R10" i="202"/>
  <c r="R53" i="202" s="1"/>
  <c r="E10" i="202"/>
  <c r="N53" i="200"/>
  <c r="P35" i="200"/>
  <c r="N35" i="200"/>
  <c r="N56" i="200" s="1"/>
  <c r="L35" i="200"/>
  <c r="I35" i="200"/>
  <c r="G35" i="200"/>
  <c r="X33" i="200"/>
  <c r="T33" i="200"/>
  <c r="X32" i="200"/>
  <c r="T32" i="200"/>
  <c r="R32" i="200"/>
  <c r="V31" i="200"/>
  <c r="X29" i="200"/>
  <c r="V29" i="200"/>
  <c r="V35" i="200" s="1"/>
  <c r="T29" i="200"/>
  <c r="R29" i="200"/>
  <c r="R35" i="200" s="1"/>
  <c r="X25" i="200"/>
  <c r="V25" i="200"/>
  <c r="T25" i="200"/>
  <c r="R25" i="200"/>
  <c r="P25" i="200"/>
  <c r="N25" i="200"/>
  <c r="L25" i="200"/>
  <c r="I25" i="200"/>
  <c r="G25" i="200"/>
  <c r="X19" i="200"/>
  <c r="V19" i="200"/>
  <c r="T19" i="200"/>
  <c r="R19" i="200"/>
  <c r="P19" i="200"/>
  <c r="N19" i="200"/>
  <c r="L19" i="200"/>
  <c r="I19" i="200"/>
  <c r="G19" i="200"/>
  <c r="X11" i="200"/>
  <c r="T11" i="200"/>
  <c r="P11" i="200"/>
  <c r="N11" i="200"/>
  <c r="L11" i="200"/>
  <c r="I11" i="200"/>
  <c r="G11" i="200"/>
  <c r="V10" i="200"/>
  <c r="V11" i="200" s="1"/>
  <c r="R10" i="200"/>
  <c r="R11" i="200" s="1"/>
  <c r="E10" i="200"/>
  <c r="N53" i="201"/>
  <c r="P35" i="201"/>
  <c r="N35" i="201"/>
  <c r="N56" i="201" s="1"/>
  <c r="L35" i="201"/>
  <c r="I35" i="201"/>
  <c r="G35" i="201"/>
  <c r="X33" i="201"/>
  <c r="T33" i="201"/>
  <c r="X32" i="201"/>
  <c r="T32" i="201"/>
  <c r="R32" i="201"/>
  <c r="V31" i="201"/>
  <c r="X29" i="201"/>
  <c r="X35" i="201" s="1"/>
  <c r="V29" i="201"/>
  <c r="V35" i="201" s="1"/>
  <c r="T29" i="201"/>
  <c r="R29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 s="1"/>
  <c r="R10" i="201"/>
  <c r="R11" i="201" s="1"/>
  <c r="E10" i="201"/>
  <c r="N53" i="199"/>
  <c r="P35" i="199"/>
  <c r="N35" i="199"/>
  <c r="N56" i="199" s="1"/>
  <c r="L35" i="199"/>
  <c r="I35" i="199"/>
  <c r="I37" i="199" s="1"/>
  <c r="G35" i="199"/>
  <c r="X33" i="199"/>
  <c r="T33" i="199"/>
  <c r="X32" i="199"/>
  <c r="T32" i="199"/>
  <c r="R32" i="199"/>
  <c r="V31" i="199"/>
  <c r="X29" i="199"/>
  <c r="V29" i="199"/>
  <c r="T29" i="199"/>
  <c r="R29" i="199"/>
  <c r="X25" i="199"/>
  <c r="V25" i="199"/>
  <c r="T25" i="199"/>
  <c r="R25" i="199"/>
  <c r="P25" i="199"/>
  <c r="N25" i="199"/>
  <c r="L25" i="199"/>
  <c r="I25" i="199"/>
  <c r="G25" i="199"/>
  <c r="X19" i="199"/>
  <c r="V19" i="199"/>
  <c r="T19" i="199"/>
  <c r="R19" i="199"/>
  <c r="P19" i="199"/>
  <c r="N19" i="199"/>
  <c r="L19" i="199"/>
  <c r="I19" i="199"/>
  <c r="G19" i="199"/>
  <c r="X11" i="199"/>
  <c r="T11" i="199"/>
  <c r="P11" i="199"/>
  <c r="N11" i="199"/>
  <c r="L11" i="199"/>
  <c r="I11" i="199"/>
  <c r="G11" i="199"/>
  <c r="V10" i="199"/>
  <c r="V11" i="199" s="1"/>
  <c r="R10" i="199"/>
  <c r="R11" i="199" s="1"/>
  <c r="E10" i="199"/>
  <c r="N53" i="198"/>
  <c r="X35" i="198"/>
  <c r="X37" i="198" s="1"/>
  <c r="P35" i="198"/>
  <c r="N35" i="198"/>
  <c r="N56" i="198" s="1"/>
  <c r="L35" i="198"/>
  <c r="I35" i="198"/>
  <c r="G35" i="198"/>
  <c r="X33" i="198"/>
  <c r="T33" i="198"/>
  <c r="X32" i="198"/>
  <c r="T32" i="198"/>
  <c r="R32" i="198"/>
  <c r="V31" i="198"/>
  <c r="X29" i="198"/>
  <c r="V29" i="198"/>
  <c r="V35" i="198" s="1"/>
  <c r="T29" i="198"/>
  <c r="R29" i="198"/>
  <c r="R35" i="198" s="1"/>
  <c r="R56" i="198" s="1"/>
  <c r="X25" i="198"/>
  <c r="V25" i="198"/>
  <c r="T25" i="198"/>
  <c r="R25" i="198"/>
  <c r="P25" i="198"/>
  <c r="N25" i="198"/>
  <c r="N37" i="198" s="1"/>
  <c r="L25" i="198"/>
  <c r="I25" i="198"/>
  <c r="G25" i="198"/>
  <c r="X19" i="198"/>
  <c r="V19" i="198"/>
  <c r="T19" i="198"/>
  <c r="R19" i="198"/>
  <c r="P19" i="198"/>
  <c r="N19" i="198"/>
  <c r="L19" i="198"/>
  <c r="I19" i="198"/>
  <c r="G19" i="198"/>
  <c r="X11" i="198"/>
  <c r="T11" i="198"/>
  <c r="P11" i="198"/>
  <c r="N11" i="198"/>
  <c r="L11" i="198"/>
  <c r="I11" i="198"/>
  <c r="G11" i="198"/>
  <c r="V10" i="198"/>
  <c r="V11" i="198" s="1"/>
  <c r="R10" i="198"/>
  <c r="E10" i="198"/>
  <c r="N56" i="197"/>
  <c r="N61" i="197" s="1"/>
  <c r="N64" i="197" s="1"/>
  <c r="R53" i="197"/>
  <c r="N53" i="197"/>
  <c r="X35" i="197"/>
  <c r="V35" i="197"/>
  <c r="T35" i="197"/>
  <c r="R35" i="197"/>
  <c r="P35" i="197"/>
  <c r="N35" i="197"/>
  <c r="L35" i="197"/>
  <c r="I35" i="197"/>
  <c r="G35" i="197"/>
  <c r="X25" i="197"/>
  <c r="V25" i="197"/>
  <c r="T25" i="197"/>
  <c r="R25" i="197"/>
  <c r="P25" i="197"/>
  <c r="N25" i="197"/>
  <c r="N37" i="197" s="1"/>
  <c r="L25" i="197"/>
  <c r="I25" i="197"/>
  <c r="G25" i="197"/>
  <c r="X19" i="197"/>
  <c r="V19" i="197"/>
  <c r="T19" i="197"/>
  <c r="R19" i="197"/>
  <c r="P19" i="197"/>
  <c r="N19" i="197"/>
  <c r="L19" i="197"/>
  <c r="I19" i="197"/>
  <c r="G19" i="197"/>
  <c r="X11" i="197"/>
  <c r="V11" i="197"/>
  <c r="T11" i="197"/>
  <c r="R11" i="197"/>
  <c r="P11" i="197"/>
  <c r="N11" i="197"/>
  <c r="L11" i="197"/>
  <c r="I11" i="197"/>
  <c r="G11" i="197"/>
  <c r="E10" i="197"/>
  <c r="Y73" i="195"/>
  <c r="T73" i="195"/>
  <c r="R73" i="195"/>
  <c r="P60" i="195"/>
  <c r="P58" i="195"/>
  <c r="N58" i="195"/>
  <c r="R58" i="195" s="1"/>
  <c r="P35" i="195"/>
  <c r="N35" i="195"/>
  <c r="N37" i="195" s="1"/>
  <c r="L35" i="195"/>
  <c r="I35" i="195"/>
  <c r="G35" i="195"/>
  <c r="T33" i="195"/>
  <c r="X32" i="195"/>
  <c r="T32" i="195"/>
  <c r="T35" i="195" s="1"/>
  <c r="T37" i="195" s="1"/>
  <c r="V31" i="195"/>
  <c r="R31" i="195"/>
  <c r="X29" i="195"/>
  <c r="X35" i="195" s="1"/>
  <c r="V29" i="195"/>
  <c r="V35" i="195" s="1"/>
  <c r="T29" i="195"/>
  <c r="R29" i="195"/>
  <c r="R35" i="195" s="1"/>
  <c r="X25" i="195"/>
  <c r="V25" i="195"/>
  <c r="T25" i="195"/>
  <c r="R25" i="195"/>
  <c r="P25" i="195"/>
  <c r="N25" i="195"/>
  <c r="L25" i="195"/>
  <c r="I25" i="195"/>
  <c r="G25" i="195"/>
  <c r="X19" i="195"/>
  <c r="V19" i="195"/>
  <c r="T19" i="195"/>
  <c r="R19" i="195"/>
  <c r="P19" i="195"/>
  <c r="N19" i="195"/>
  <c r="L19" i="195"/>
  <c r="I19" i="195"/>
  <c r="G19" i="195"/>
  <c r="X11" i="195"/>
  <c r="T11" i="195"/>
  <c r="P11" i="195"/>
  <c r="N11" i="195"/>
  <c r="L11" i="195"/>
  <c r="I11" i="195"/>
  <c r="G11" i="195"/>
  <c r="V10" i="195"/>
  <c r="V11" i="195" s="1"/>
  <c r="R10" i="195"/>
  <c r="R11" i="195" s="1"/>
  <c r="E10" i="195"/>
  <c r="Y73" i="194"/>
  <c r="T73" i="194"/>
  <c r="R73" i="194"/>
  <c r="P58" i="194"/>
  <c r="N58" i="194"/>
  <c r="P35" i="194"/>
  <c r="N35" i="194"/>
  <c r="L35" i="194"/>
  <c r="I35" i="194"/>
  <c r="I37" i="194" s="1"/>
  <c r="G35" i="194"/>
  <c r="T33" i="194"/>
  <c r="X32" i="194"/>
  <c r="T32" i="194"/>
  <c r="T35" i="194" s="1"/>
  <c r="V31" i="194"/>
  <c r="R31" i="194"/>
  <c r="X29" i="194"/>
  <c r="X35" i="194" s="1"/>
  <c r="V29" i="194"/>
  <c r="V35" i="194" s="1"/>
  <c r="T29" i="194"/>
  <c r="R29" i="194"/>
  <c r="R35" i="194" s="1"/>
  <c r="X25" i="194"/>
  <c r="V25" i="194"/>
  <c r="T25" i="194"/>
  <c r="R25" i="194"/>
  <c r="P25" i="194"/>
  <c r="N25" i="194"/>
  <c r="L25" i="194"/>
  <c r="I25" i="194"/>
  <c r="G25" i="194"/>
  <c r="X19" i="194"/>
  <c r="V19" i="194"/>
  <c r="T19" i="194"/>
  <c r="R19" i="194"/>
  <c r="P19" i="194"/>
  <c r="N19" i="194"/>
  <c r="L19" i="194"/>
  <c r="I19" i="194"/>
  <c r="G19" i="194"/>
  <c r="X11" i="194"/>
  <c r="T11" i="194"/>
  <c r="P11" i="194"/>
  <c r="N11" i="194"/>
  <c r="L11" i="194"/>
  <c r="I11" i="194"/>
  <c r="G11" i="194"/>
  <c r="V10" i="194"/>
  <c r="V11" i="194" s="1"/>
  <c r="R10" i="194"/>
  <c r="R11" i="194" s="1"/>
  <c r="E10" i="194"/>
  <c r="Y73" i="193"/>
  <c r="T73" i="193"/>
  <c r="R73" i="193"/>
  <c r="P58" i="193"/>
  <c r="N58" i="193"/>
  <c r="P35" i="193"/>
  <c r="N35" i="193"/>
  <c r="L35" i="193"/>
  <c r="I35" i="193"/>
  <c r="I37" i="193" s="1"/>
  <c r="G35" i="193"/>
  <c r="T33" i="193"/>
  <c r="X32" i="193"/>
  <c r="T32" i="193"/>
  <c r="T35" i="193" s="1"/>
  <c r="V31" i="193"/>
  <c r="R31" i="193"/>
  <c r="X29" i="193"/>
  <c r="X35" i="193" s="1"/>
  <c r="V29" i="193"/>
  <c r="V35" i="193" s="1"/>
  <c r="T29" i="193"/>
  <c r="R29" i="193"/>
  <c r="R35" i="193" s="1"/>
  <c r="X25" i="193"/>
  <c r="V25" i="193"/>
  <c r="T25" i="193"/>
  <c r="R25" i="193"/>
  <c r="P25" i="193"/>
  <c r="N25" i="193"/>
  <c r="L25" i="193"/>
  <c r="I25" i="193"/>
  <c r="G25" i="193"/>
  <c r="X19" i="193"/>
  <c r="V19" i="193"/>
  <c r="T19" i="193"/>
  <c r="R19" i="193"/>
  <c r="P19" i="193"/>
  <c r="N19" i="193"/>
  <c r="L19" i="193"/>
  <c r="I19" i="193"/>
  <c r="G19" i="193"/>
  <c r="X11" i="193"/>
  <c r="T11" i="193"/>
  <c r="P11" i="193"/>
  <c r="N11" i="193"/>
  <c r="L11" i="193"/>
  <c r="I11" i="193"/>
  <c r="G11" i="193"/>
  <c r="V10" i="193"/>
  <c r="V11" i="193" s="1"/>
  <c r="R10" i="193"/>
  <c r="R11" i="193" s="1"/>
  <c r="E10" i="193"/>
  <c r="Y73" i="192"/>
  <c r="T73" i="192"/>
  <c r="R73" i="192"/>
  <c r="P58" i="192"/>
  <c r="N58" i="192"/>
  <c r="V35" i="192"/>
  <c r="V37" i="192" s="1"/>
  <c r="P35" i="192"/>
  <c r="N35" i="192"/>
  <c r="L35" i="192"/>
  <c r="I35" i="192"/>
  <c r="G35" i="192"/>
  <c r="T33" i="192"/>
  <c r="X32" i="192"/>
  <c r="T32" i="192"/>
  <c r="V31" i="192"/>
  <c r="R31" i="192"/>
  <c r="X29" i="192"/>
  <c r="X35" i="192" s="1"/>
  <c r="V29" i="192"/>
  <c r="T29" i="192"/>
  <c r="T35" i="192" s="1"/>
  <c r="R29" i="192"/>
  <c r="R35" i="192" s="1"/>
  <c r="X25" i="192"/>
  <c r="V25" i="192"/>
  <c r="T25" i="192"/>
  <c r="R25" i="192"/>
  <c r="P25" i="192"/>
  <c r="N25" i="192"/>
  <c r="L25" i="192"/>
  <c r="I25" i="192"/>
  <c r="G25" i="192"/>
  <c r="X19" i="192"/>
  <c r="V19" i="192"/>
  <c r="T19" i="192"/>
  <c r="R19" i="192"/>
  <c r="P19" i="192"/>
  <c r="N19" i="192"/>
  <c r="L19" i="192"/>
  <c r="I19" i="192"/>
  <c r="I37" i="192" s="1"/>
  <c r="G19" i="192"/>
  <c r="X11" i="192"/>
  <c r="T11" i="192"/>
  <c r="P11" i="192"/>
  <c r="N11" i="192"/>
  <c r="L11" i="192"/>
  <c r="I11" i="192"/>
  <c r="G11" i="192"/>
  <c r="V10" i="192"/>
  <c r="V11" i="192" s="1"/>
  <c r="R10" i="192"/>
  <c r="R11" i="192" s="1"/>
  <c r="E10" i="192"/>
  <c r="Y73" i="190"/>
  <c r="T73" i="190"/>
  <c r="R73" i="190"/>
  <c r="P58" i="190"/>
  <c r="N58" i="190"/>
  <c r="P35" i="190"/>
  <c r="N35" i="190"/>
  <c r="L35" i="190"/>
  <c r="I35" i="190"/>
  <c r="G35" i="190"/>
  <c r="T33" i="190"/>
  <c r="X32" i="190"/>
  <c r="T32" i="190"/>
  <c r="T35" i="190" s="1"/>
  <c r="T37" i="190" s="1"/>
  <c r="V31" i="190"/>
  <c r="R31" i="190"/>
  <c r="X29" i="190"/>
  <c r="X35" i="190" s="1"/>
  <c r="V29" i="190"/>
  <c r="V35" i="190" s="1"/>
  <c r="T29" i="190"/>
  <c r="R29" i="190"/>
  <c r="R35" i="190" s="1"/>
  <c r="X25" i="190"/>
  <c r="V25" i="190"/>
  <c r="T25" i="190"/>
  <c r="R25" i="190"/>
  <c r="P25" i="190"/>
  <c r="N25" i="190"/>
  <c r="L25" i="190"/>
  <c r="I25" i="190"/>
  <c r="G25" i="190"/>
  <c r="X19" i="190"/>
  <c r="V19" i="190"/>
  <c r="T19" i="190"/>
  <c r="R19" i="190"/>
  <c r="P19" i="190"/>
  <c r="N19" i="190"/>
  <c r="L19" i="190"/>
  <c r="I19" i="190"/>
  <c r="G19" i="190"/>
  <c r="X11" i="190"/>
  <c r="T11" i="190"/>
  <c r="P11" i="190"/>
  <c r="N11" i="190"/>
  <c r="L11" i="190"/>
  <c r="I11" i="190"/>
  <c r="G11" i="190"/>
  <c r="V10" i="190"/>
  <c r="V11" i="190" s="1"/>
  <c r="R10" i="190"/>
  <c r="R11" i="190" s="1"/>
  <c r="E10" i="190"/>
  <c r="Y73" i="191"/>
  <c r="T73" i="191"/>
  <c r="R73" i="191"/>
  <c r="P58" i="191"/>
  <c r="N58" i="191"/>
  <c r="R37" i="191"/>
  <c r="P35" i="191"/>
  <c r="N35" i="191"/>
  <c r="L35" i="191"/>
  <c r="I35" i="191"/>
  <c r="G35" i="191"/>
  <c r="T33" i="191"/>
  <c r="X32" i="191"/>
  <c r="T32" i="191"/>
  <c r="T35" i="191" s="1"/>
  <c r="V31" i="191"/>
  <c r="R31" i="191"/>
  <c r="X29" i="191"/>
  <c r="X35" i="191" s="1"/>
  <c r="V29" i="191"/>
  <c r="V35" i="191" s="1"/>
  <c r="T29" i="191"/>
  <c r="R29" i="191"/>
  <c r="R35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N11" i="191"/>
  <c r="L11" i="191"/>
  <c r="I11" i="191"/>
  <c r="G11" i="191"/>
  <c r="V10" i="191"/>
  <c r="V11" i="191" s="1"/>
  <c r="R10" i="191"/>
  <c r="R11" i="191" s="1"/>
  <c r="E10" i="191"/>
  <c r="Y73" i="189"/>
  <c r="T73" i="189"/>
  <c r="R73" i="189"/>
  <c r="P58" i="189"/>
  <c r="N58" i="189"/>
  <c r="P35" i="189"/>
  <c r="N35" i="189"/>
  <c r="N37" i="189" s="1"/>
  <c r="L35" i="189"/>
  <c r="I35" i="189"/>
  <c r="G35" i="189"/>
  <c r="T33" i="189"/>
  <c r="X32" i="189"/>
  <c r="T32" i="189"/>
  <c r="T35" i="189" s="1"/>
  <c r="V31" i="189"/>
  <c r="R31" i="189"/>
  <c r="X29" i="189"/>
  <c r="X35" i="189" s="1"/>
  <c r="V29" i="189"/>
  <c r="V35" i="189" s="1"/>
  <c r="T29" i="189"/>
  <c r="R29" i="189"/>
  <c r="R35" i="189" s="1"/>
  <c r="X25" i="189"/>
  <c r="V25" i="189"/>
  <c r="T25" i="189"/>
  <c r="R25" i="189"/>
  <c r="P25" i="189"/>
  <c r="N25" i="189"/>
  <c r="L25" i="189"/>
  <c r="I25" i="189"/>
  <c r="I37" i="189" s="1"/>
  <c r="G25" i="189"/>
  <c r="X19" i="189"/>
  <c r="V19" i="189"/>
  <c r="T19" i="189"/>
  <c r="R19" i="189"/>
  <c r="P19" i="189"/>
  <c r="N19" i="189"/>
  <c r="L19" i="189"/>
  <c r="I19" i="189"/>
  <c r="G19" i="189"/>
  <c r="X11" i="189"/>
  <c r="T11" i="189"/>
  <c r="P11" i="189"/>
  <c r="N11" i="189"/>
  <c r="L11" i="189"/>
  <c r="I11" i="189"/>
  <c r="G11" i="189"/>
  <c r="V10" i="189"/>
  <c r="V11" i="189" s="1"/>
  <c r="R10" i="189"/>
  <c r="R11" i="189" s="1"/>
  <c r="E10" i="189"/>
  <c r="Y73" i="188"/>
  <c r="T73" i="188"/>
  <c r="R73" i="188"/>
  <c r="P58" i="188"/>
  <c r="N58" i="188"/>
  <c r="P35" i="188"/>
  <c r="N35" i="188"/>
  <c r="L35" i="188"/>
  <c r="I35" i="188"/>
  <c r="G35" i="188"/>
  <c r="T33" i="188"/>
  <c r="X32" i="188"/>
  <c r="T32" i="188"/>
  <c r="V31" i="188"/>
  <c r="V35" i="188" s="1"/>
  <c r="V37" i="188" s="1"/>
  <c r="R31" i="188"/>
  <c r="X29" i="188"/>
  <c r="X35" i="188" s="1"/>
  <c r="V29" i="188"/>
  <c r="T29" i="188"/>
  <c r="T35" i="188" s="1"/>
  <c r="R29" i="188"/>
  <c r="R35" i="188" s="1"/>
  <c r="X25" i="188"/>
  <c r="V25" i="188"/>
  <c r="T25" i="188"/>
  <c r="R25" i="188"/>
  <c r="P25" i="188"/>
  <c r="N25" i="188"/>
  <c r="L25" i="188"/>
  <c r="I25" i="188"/>
  <c r="G25" i="188"/>
  <c r="X19" i="188"/>
  <c r="V19" i="188"/>
  <c r="T19" i="188"/>
  <c r="R19" i="188"/>
  <c r="P19" i="188"/>
  <c r="N19" i="188"/>
  <c r="L19" i="188"/>
  <c r="I19" i="188"/>
  <c r="I37" i="188" s="1"/>
  <c r="G19" i="188"/>
  <c r="X11" i="188"/>
  <c r="T11" i="188"/>
  <c r="P11" i="188"/>
  <c r="N11" i="188"/>
  <c r="L11" i="188"/>
  <c r="I11" i="188"/>
  <c r="G11" i="188"/>
  <c r="V10" i="188"/>
  <c r="V11" i="188" s="1"/>
  <c r="R10" i="188"/>
  <c r="R11" i="188" s="1"/>
  <c r="E10" i="188"/>
  <c r="Y73" i="187"/>
  <c r="T73" i="187"/>
  <c r="R73" i="187"/>
  <c r="P58" i="187"/>
  <c r="N58" i="187"/>
  <c r="P35" i="187"/>
  <c r="N35" i="187"/>
  <c r="L35" i="187"/>
  <c r="I35" i="187"/>
  <c r="G35" i="187"/>
  <c r="T33" i="187"/>
  <c r="X32" i="187"/>
  <c r="T32" i="187"/>
  <c r="T35" i="187" s="1"/>
  <c r="T37" i="187" s="1"/>
  <c r="V31" i="187"/>
  <c r="R31" i="187"/>
  <c r="X29" i="187"/>
  <c r="X35" i="187" s="1"/>
  <c r="V29" i="187"/>
  <c r="V35" i="187" s="1"/>
  <c r="T29" i="187"/>
  <c r="R29" i="187"/>
  <c r="R35" i="187" s="1"/>
  <c r="X25" i="187"/>
  <c r="V25" i="187"/>
  <c r="T25" i="187"/>
  <c r="R25" i="187"/>
  <c r="P25" i="187"/>
  <c r="N25" i="187"/>
  <c r="L25" i="187"/>
  <c r="I25" i="187"/>
  <c r="G25" i="187"/>
  <c r="X19" i="187"/>
  <c r="V19" i="187"/>
  <c r="T19" i="187"/>
  <c r="R19" i="187"/>
  <c r="P19" i="187"/>
  <c r="N19" i="187"/>
  <c r="L19" i="187"/>
  <c r="I19" i="187"/>
  <c r="G19" i="187"/>
  <c r="X11" i="187"/>
  <c r="T11" i="187"/>
  <c r="P11" i="187"/>
  <c r="N11" i="187"/>
  <c r="L11" i="187"/>
  <c r="I11" i="187"/>
  <c r="G11" i="187"/>
  <c r="V10" i="187"/>
  <c r="V11" i="187" s="1"/>
  <c r="R10" i="187"/>
  <c r="R11" i="187" s="1"/>
  <c r="E10" i="187"/>
  <c r="Y73" i="186"/>
  <c r="T73" i="186"/>
  <c r="R73" i="186"/>
  <c r="P58" i="186"/>
  <c r="N58" i="186"/>
  <c r="P35" i="186"/>
  <c r="N35" i="186"/>
  <c r="N37" i="186" s="1"/>
  <c r="L35" i="186"/>
  <c r="I35" i="186"/>
  <c r="G35" i="186"/>
  <c r="T33" i="186"/>
  <c r="T35" i="186" s="1"/>
  <c r="X32" i="186"/>
  <c r="T32" i="186"/>
  <c r="V31" i="186"/>
  <c r="R31" i="186"/>
  <c r="X29" i="186"/>
  <c r="X35" i="186" s="1"/>
  <c r="V29" i="186"/>
  <c r="V35" i="186" s="1"/>
  <c r="V37" i="186" s="1"/>
  <c r="T29" i="186"/>
  <c r="R29" i="186"/>
  <c r="R35" i="186" s="1"/>
  <c r="X25" i="186"/>
  <c r="V25" i="186"/>
  <c r="T25" i="186"/>
  <c r="R25" i="186"/>
  <c r="P25" i="186"/>
  <c r="N25" i="186"/>
  <c r="L25" i="186"/>
  <c r="I25" i="186"/>
  <c r="G25" i="186"/>
  <c r="X19" i="186"/>
  <c r="V19" i="186"/>
  <c r="T19" i="186"/>
  <c r="R19" i="186"/>
  <c r="P19" i="186"/>
  <c r="N19" i="186"/>
  <c r="L19" i="186"/>
  <c r="I19" i="186"/>
  <c r="G19" i="186"/>
  <c r="X11" i="186"/>
  <c r="V11" i="186"/>
  <c r="T11" i="186"/>
  <c r="P11" i="186"/>
  <c r="N11" i="186"/>
  <c r="L11" i="186"/>
  <c r="I11" i="186"/>
  <c r="G11" i="186"/>
  <c r="V10" i="186"/>
  <c r="R10" i="186"/>
  <c r="R11" i="186" s="1"/>
  <c r="E10" i="186"/>
  <c r="Y73" i="185"/>
  <c r="T73" i="185"/>
  <c r="R73" i="185"/>
  <c r="P58" i="185"/>
  <c r="N58" i="185"/>
  <c r="P35" i="185"/>
  <c r="P37" i="185" s="1"/>
  <c r="N35" i="185"/>
  <c r="L35" i="185"/>
  <c r="I35" i="185"/>
  <c r="G35" i="185"/>
  <c r="G37" i="185" s="1"/>
  <c r="T33" i="185"/>
  <c r="X32" i="185"/>
  <c r="T32" i="185"/>
  <c r="V31" i="185"/>
  <c r="V35" i="185" s="1"/>
  <c r="R31" i="185"/>
  <c r="X29" i="185"/>
  <c r="X35" i="185" s="1"/>
  <c r="V29" i="185"/>
  <c r="T29" i="185"/>
  <c r="T35" i="185" s="1"/>
  <c r="R29" i="185"/>
  <c r="R35" i="185" s="1"/>
  <c r="X25" i="185"/>
  <c r="V25" i="185"/>
  <c r="T25" i="185"/>
  <c r="R25" i="185"/>
  <c r="P25" i="185"/>
  <c r="N25" i="185"/>
  <c r="L25" i="185"/>
  <c r="I25" i="185"/>
  <c r="G25" i="185"/>
  <c r="X19" i="185"/>
  <c r="V19" i="185"/>
  <c r="T19" i="185"/>
  <c r="R19" i="185"/>
  <c r="P19" i="185"/>
  <c r="N19" i="185"/>
  <c r="L19" i="185"/>
  <c r="I19" i="185"/>
  <c r="G19" i="185"/>
  <c r="X11" i="185"/>
  <c r="T11" i="185"/>
  <c r="P11" i="185"/>
  <c r="N11" i="185"/>
  <c r="L11" i="185"/>
  <c r="I11" i="185"/>
  <c r="G11" i="185"/>
  <c r="V10" i="185"/>
  <c r="V11" i="185" s="1"/>
  <c r="R10" i="185"/>
  <c r="R11" i="185" s="1"/>
  <c r="R37" i="185" s="1"/>
  <c r="E10" i="185"/>
  <c r="Y73" i="184"/>
  <c r="T73" i="184"/>
  <c r="R73" i="184"/>
  <c r="P58" i="184"/>
  <c r="N58" i="184"/>
  <c r="X35" i="184"/>
  <c r="V35" i="184"/>
  <c r="T35" i="184"/>
  <c r="R35" i="184"/>
  <c r="P35" i="184"/>
  <c r="N35" i="184"/>
  <c r="L35" i="184"/>
  <c r="I35" i="184"/>
  <c r="G35" i="184"/>
  <c r="X25" i="184"/>
  <c r="V25" i="184"/>
  <c r="T25" i="184"/>
  <c r="R25" i="184"/>
  <c r="P25" i="184"/>
  <c r="N25" i="184"/>
  <c r="L25" i="184"/>
  <c r="I25" i="184"/>
  <c r="G25" i="184"/>
  <c r="X19" i="184"/>
  <c r="V19" i="184"/>
  <c r="T19" i="184"/>
  <c r="R19" i="184"/>
  <c r="P19" i="184"/>
  <c r="N19" i="184"/>
  <c r="L19" i="184"/>
  <c r="I19" i="184"/>
  <c r="G19" i="184"/>
  <c r="X11" i="184"/>
  <c r="V11" i="184"/>
  <c r="T11" i="184"/>
  <c r="R11" i="184"/>
  <c r="P11" i="184"/>
  <c r="N11" i="184"/>
  <c r="L11" i="184"/>
  <c r="I11" i="184"/>
  <c r="G11" i="184"/>
  <c r="E10" i="184"/>
  <c r="Y73" i="183"/>
  <c r="T73" i="183"/>
  <c r="R73" i="183"/>
  <c r="R58" i="183"/>
  <c r="P58" i="183"/>
  <c r="N58" i="183"/>
  <c r="P35" i="183"/>
  <c r="N35" i="183"/>
  <c r="L35" i="183"/>
  <c r="I35" i="183"/>
  <c r="G35" i="183"/>
  <c r="X32" i="183"/>
  <c r="T32" i="183"/>
  <c r="V31" i="183"/>
  <c r="V35" i="183" s="1"/>
  <c r="R31" i="183"/>
  <c r="X29" i="183"/>
  <c r="X35" i="183" s="1"/>
  <c r="V29" i="183"/>
  <c r="T29" i="183"/>
  <c r="T35" i="183" s="1"/>
  <c r="R29" i="183"/>
  <c r="R35" i="183" s="1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 s="1"/>
  <c r="R10" i="183"/>
  <c r="R11" i="183" s="1"/>
  <c r="E10" i="183"/>
  <c r="P35" i="182"/>
  <c r="N35" i="182"/>
  <c r="L35" i="182"/>
  <c r="I35" i="182"/>
  <c r="I37" i="182" s="1"/>
  <c r="G35" i="182"/>
  <c r="X32" i="182"/>
  <c r="T32" i="182"/>
  <c r="V31" i="182"/>
  <c r="V35" i="182" s="1"/>
  <c r="V37" i="182" s="1"/>
  <c r="R31" i="182"/>
  <c r="X29" i="182"/>
  <c r="X35" i="182" s="1"/>
  <c r="V29" i="182"/>
  <c r="T29" i="182"/>
  <c r="T35" i="182" s="1"/>
  <c r="R29" i="182"/>
  <c r="R35" i="182" s="1"/>
  <c r="X25" i="182"/>
  <c r="V25" i="182"/>
  <c r="T25" i="182"/>
  <c r="R25" i="182"/>
  <c r="P25" i="182"/>
  <c r="N25" i="182"/>
  <c r="L25" i="182"/>
  <c r="I25" i="182"/>
  <c r="G25" i="182"/>
  <c r="X19" i="182"/>
  <c r="V19" i="182"/>
  <c r="T19" i="182"/>
  <c r="R19" i="182"/>
  <c r="P19" i="182"/>
  <c r="N19" i="182"/>
  <c r="L19" i="182"/>
  <c r="I19" i="182"/>
  <c r="G19" i="182"/>
  <c r="X11" i="182"/>
  <c r="T11" i="182"/>
  <c r="P11" i="182"/>
  <c r="N11" i="182"/>
  <c r="L11" i="182"/>
  <c r="I11" i="182"/>
  <c r="G11" i="182"/>
  <c r="V10" i="182"/>
  <c r="V11" i="182" s="1"/>
  <c r="R10" i="182"/>
  <c r="R11" i="182" s="1"/>
  <c r="E10" i="182"/>
  <c r="P35" i="181"/>
  <c r="N35" i="181"/>
  <c r="L35" i="181"/>
  <c r="I35" i="181"/>
  <c r="G35" i="181"/>
  <c r="X32" i="181"/>
  <c r="T32" i="181"/>
  <c r="V31" i="181"/>
  <c r="V35" i="181" s="1"/>
  <c r="R31" i="181"/>
  <c r="X29" i="181"/>
  <c r="X35" i="181" s="1"/>
  <c r="V29" i="181"/>
  <c r="T29" i="181"/>
  <c r="T35" i="181" s="1"/>
  <c r="R29" i="181"/>
  <c r="R35" i="181" s="1"/>
  <c r="X25" i="181"/>
  <c r="V25" i="181"/>
  <c r="T25" i="181"/>
  <c r="R25" i="181"/>
  <c r="P25" i="181"/>
  <c r="N25" i="181"/>
  <c r="L25" i="181"/>
  <c r="I25" i="181"/>
  <c r="G25" i="181"/>
  <c r="X19" i="181"/>
  <c r="V19" i="181"/>
  <c r="T19" i="181"/>
  <c r="R19" i="181"/>
  <c r="P19" i="181"/>
  <c r="N19" i="181"/>
  <c r="L19" i="181"/>
  <c r="I19" i="181"/>
  <c r="G19" i="181"/>
  <c r="X11" i="181"/>
  <c r="T11" i="181"/>
  <c r="P11" i="181"/>
  <c r="N11" i="181"/>
  <c r="L11" i="181"/>
  <c r="I11" i="181"/>
  <c r="G11" i="181"/>
  <c r="V10" i="181"/>
  <c r="V11" i="181" s="1"/>
  <c r="R10" i="181"/>
  <c r="R11" i="181" s="1"/>
  <c r="E10" i="181"/>
  <c r="P35" i="180"/>
  <c r="N35" i="180"/>
  <c r="L35" i="180"/>
  <c r="I35" i="180"/>
  <c r="I37" i="180" s="1"/>
  <c r="G35" i="180"/>
  <c r="X32" i="180"/>
  <c r="T32" i="180"/>
  <c r="V31" i="180"/>
  <c r="V35" i="180" s="1"/>
  <c r="V37" i="180" s="1"/>
  <c r="R31" i="180"/>
  <c r="X29" i="180"/>
  <c r="X35" i="180" s="1"/>
  <c r="V29" i="180"/>
  <c r="T29" i="180"/>
  <c r="T35" i="180" s="1"/>
  <c r="R29" i="180"/>
  <c r="R35" i="180" s="1"/>
  <c r="X25" i="180"/>
  <c r="V25" i="180"/>
  <c r="T25" i="180"/>
  <c r="R25" i="180"/>
  <c r="P25" i="180"/>
  <c r="N25" i="180"/>
  <c r="L25" i="180"/>
  <c r="I25" i="180"/>
  <c r="G25" i="180"/>
  <c r="X19" i="180"/>
  <c r="V19" i="180"/>
  <c r="T19" i="180"/>
  <c r="R19" i="180"/>
  <c r="P19" i="180"/>
  <c r="N19" i="180"/>
  <c r="L19" i="180"/>
  <c r="I19" i="180"/>
  <c r="G19" i="180"/>
  <c r="X11" i="180"/>
  <c r="T11" i="180"/>
  <c r="P11" i="180"/>
  <c r="N11" i="180"/>
  <c r="L11" i="180"/>
  <c r="I11" i="180"/>
  <c r="G11" i="180"/>
  <c r="V10" i="180"/>
  <c r="V11" i="180" s="1"/>
  <c r="R10" i="180"/>
  <c r="R11" i="180" s="1"/>
  <c r="E10" i="180"/>
  <c r="P35" i="179"/>
  <c r="N35" i="179"/>
  <c r="L35" i="179"/>
  <c r="I35" i="179"/>
  <c r="G35" i="179"/>
  <c r="X32" i="179"/>
  <c r="T32" i="179"/>
  <c r="V31" i="179"/>
  <c r="V35" i="179" s="1"/>
  <c r="R31" i="179"/>
  <c r="X29" i="179"/>
  <c r="X35" i="179" s="1"/>
  <c r="V29" i="179"/>
  <c r="T29" i="179"/>
  <c r="R29" i="179"/>
  <c r="R35" i="179" s="1"/>
  <c r="X25" i="179"/>
  <c r="V25" i="179"/>
  <c r="T25" i="179"/>
  <c r="R25" i="179"/>
  <c r="P25" i="179"/>
  <c r="N25" i="179"/>
  <c r="L25" i="179"/>
  <c r="I25" i="179"/>
  <c r="G25" i="179"/>
  <c r="X19" i="179"/>
  <c r="V19" i="179"/>
  <c r="T19" i="179"/>
  <c r="R19" i="179"/>
  <c r="P19" i="179"/>
  <c r="N19" i="179"/>
  <c r="L19" i="179"/>
  <c r="I19" i="179"/>
  <c r="G19" i="179"/>
  <c r="X11" i="179"/>
  <c r="T11" i="179"/>
  <c r="P11" i="179"/>
  <c r="N11" i="179"/>
  <c r="L11" i="179"/>
  <c r="I11" i="179"/>
  <c r="G11" i="179"/>
  <c r="V10" i="179"/>
  <c r="V11" i="179" s="1"/>
  <c r="R10" i="179"/>
  <c r="R11" i="179" s="1"/>
  <c r="E10" i="179"/>
  <c r="P35" i="178"/>
  <c r="N35" i="178"/>
  <c r="L35" i="178"/>
  <c r="I35" i="178"/>
  <c r="G35" i="178"/>
  <c r="X32" i="178"/>
  <c r="T32" i="178"/>
  <c r="V31" i="178"/>
  <c r="V35" i="178" s="1"/>
  <c r="R31" i="178"/>
  <c r="X29" i="178"/>
  <c r="X35" i="178" s="1"/>
  <c r="V29" i="178"/>
  <c r="T29" i="178"/>
  <c r="R29" i="178"/>
  <c r="R35" i="178" s="1"/>
  <c r="X25" i="178"/>
  <c r="V25" i="178"/>
  <c r="T25" i="178"/>
  <c r="R25" i="178"/>
  <c r="P25" i="178"/>
  <c r="N25" i="178"/>
  <c r="L25" i="178"/>
  <c r="I25" i="178"/>
  <c r="G25" i="178"/>
  <c r="X19" i="178"/>
  <c r="V19" i="178"/>
  <c r="T19" i="178"/>
  <c r="R19" i="178"/>
  <c r="P19" i="178"/>
  <c r="N19" i="178"/>
  <c r="L19" i="178"/>
  <c r="I19" i="178"/>
  <c r="G19" i="178"/>
  <c r="X11" i="178"/>
  <c r="T11" i="178"/>
  <c r="P11" i="178"/>
  <c r="N11" i="178"/>
  <c r="L11" i="178"/>
  <c r="I11" i="178"/>
  <c r="G11" i="178"/>
  <c r="V10" i="178"/>
  <c r="V11" i="178" s="1"/>
  <c r="R10" i="178"/>
  <c r="R11" i="178" s="1"/>
  <c r="E10" i="178"/>
  <c r="P35" i="177"/>
  <c r="N35" i="177"/>
  <c r="L35" i="177"/>
  <c r="I35" i="177"/>
  <c r="G35" i="177"/>
  <c r="X32" i="177"/>
  <c r="T32" i="177"/>
  <c r="V31" i="177"/>
  <c r="R31" i="177"/>
  <c r="X29" i="177"/>
  <c r="X35" i="177" s="1"/>
  <c r="V29" i="177"/>
  <c r="T29" i="177"/>
  <c r="T35" i="177" s="1"/>
  <c r="T37" i="177" s="1"/>
  <c r="R29" i="177"/>
  <c r="R35" i="177" s="1"/>
  <c r="R37" i="177" s="1"/>
  <c r="X25" i="177"/>
  <c r="V25" i="177"/>
  <c r="T25" i="177"/>
  <c r="R25" i="177"/>
  <c r="P25" i="177"/>
  <c r="N25" i="177"/>
  <c r="L25" i="177"/>
  <c r="I25" i="177"/>
  <c r="G25" i="177"/>
  <c r="X19" i="177"/>
  <c r="V19" i="177"/>
  <c r="T19" i="177"/>
  <c r="R19" i="177"/>
  <c r="P19" i="177"/>
  <c r="N19" i="177"/>
  <c r="L19" i="177"/>
  <c r="I19" i="177"/>
  <c r="G19" i="177"/>
  <c r="X11" i="177"/>
  <c r="T11" i="177"/>
  <c r="P11" i="177"/>
  <c r="N11" i="177"/>
  <c r="L11" i="177"/>
  <c r="I11" i="177"/>
  <c r="G11" i="177"/>
  <c r="V10" i="177"/>
  <c r="V11" i="177" s="1"/>
  <c r="R10" i="177"/>
  <c r="R11" i="177" s="1"/>
  <c r="E10" i="177"/>
  <c r="R35" i="176"/>
  <c r="P35" i="176"/>
  <c r="N35" i="176"/>
  <c r="L35" i="176"/>
  <c r="L37" i="176" s="1"/>
  <c r="I35" i="176"/>
  <c r="G35" i="176"/>
  <c r="X32" i="176"/>
  <c r="T32" i="176"/>
  <c r="V31" i="176"/>
  <c r="R31" i="176"/>
  <c r="X29" i="176"/>
  <c r="X35" i="176" s="1"/>
  <c r="V29" i="176"/>
  <c r="V35" i="176" s="1"/>
  <c r="T29" i="176"/>
  <c r="R29" i="176"/>
  <c r="X25" i="176"/>
  <c r="V25" i="176"/>
  <c r="T25" i="176"/>
  <c r="R25" i="176"/>
  <c r="P25" i="176"/>
  <c r="N25" i="176"/>
  <c r="L25" i="176"/>
  <c r="I25" i="176"/>
  <c r="G25" i="176"/>
  <c r="X19" i="176"/>
  <c r="V19" i="176"/>
  <c r="T19" i="176"/>
  <c r="R19" i="176"/>
  <c r="P19" i="176"/>
  <c r="N19" i="176"/>
  <c r="L19" i="176"/>
  <c r="I19" i="176"/>
  <c r="G19" i="176"/>
  <c r="X11" i="176"/>
  <c r="T11" i="176"/>
  <c r="P11" i="176"/>
  <c r="N11" i="176"/>
  <c r="L11" i="176"/>
  <c r="I11" i="176"/>
  <c r="G11" i="176"/>
  <c r="V10" i="176"/>
  <c r="V11" i="176" s="1"/>
  <c r="R10" i="176"/>
  <c r="R11" i="176" s="1"/>
  <c r="E10" i="176"/>
  <c r="P44" i="175"/>
  <c r="P43" i="175"/>
  <c r="P35" i="175"/>
  <c r="N35" i="175"/>
  <c r="L35" i="175"/>
  <c r="I35" i="175"/>
  <c r="G35" i="175"/>
  <c r="X32" i="175"/>
  <c r="T32" i="175"/>
  <c r="V31" i="175"/>
  <c r="R31" i="175"/>
  <c r="X29" i="175"/>
  <c r="X35" i="175" s="1"/>
  <c r="V29" i="175"/>
  <c r="T29" i="175"/>
  <c r="R29" i="175"/>
  <c r="R35" i="175" s="1"/>
  <c r="X25" i="175"/>
  <c r="V25" i="175"/>
  <c r="T25" i="175"/>
  <c r="R25" i="175"/>
  <c r="P25" i="175"/>
  <c r="N25" i="175"/>
  <c r="L25" i="175"/>
  <c r="I25" i="175"/>
  <c r="G25" i="175"/>
  <c r="X19" i="175"/>
  <c r="V19" i="175"/>
  <c r="T19" i="175"/>
  <c r="R19" i="175"/>
  <c r="P19" i="175"/>
  <c r="P37" i="175" s="1"/>
  <c r="N19" i="175"/>
  <c r="L19" i="175"/>
  <c r="I19" i="175"/>
  <c r="G19" i="175"/>
  <c r="X11" i="175"/>
  <c r="T11" i="175"/>
  <c r="P11" i="175"/>
  <c r="N11" i="175"/>
  <c r="L11" i="175"/>
  <c r="I11" i="175"/>
  <c r="G11" i="175"/>
  <c r="V10" i="175"/>
  <c r="V11" i="175" s="1"/>
  <c r="R10" i="175"/>
  <c r="R11" i="175" s="1"/>
  <c r="E10" i="175"/>
  <c r="R35" i="174"/>
  <c r="P35" i="174"/>
  <c r="P37" i="174" s="1"/>
  <c r="N35" i="174"/>
  <c r="L35" i="174"/>
  <c r="I35" i="174"/>
  <c r="I37" i="174" s="1"/>
  <c r="G35" i="174"/>
  <c r="X32" i="174"/>
  <c r="T32" i="174"/>
  <c r="V31" i="174"/>
  <c r="V35" i="174" s="1"/>
  <c r="R31" i="174"/>
  <c r="X29" i="174"/>
  <c r="X35" i="174" s="1"/>
  <c r="V29" i="174"/>
  <c r="T29" i="174"/>
  <c r="T35" i="174" s="1"/>
  <c r="R29" i="174"/>
  <c r="X25" i="174"/>
  <c r="V25" i="174"/>
  <c r="T25" i="174"/>
  <c r="R25" i="174"/>
  <c r="P25" i="174"/>
  <c r="N25" i="174"/>
  <c r="L25" i="174"/>
  <c r="I25" i="174"/>
  <c r="G25" i="174"/>
  <c r="X19" i="174"/>
  <c r="V19" i="174"/>
  <c r="T19" i="174"/>
  <c r="R19" i="174"/>
  <c r="P19" i="174"/>
  <c r="N19" i="174"/>
  <c r="L19" i="174"/>
  <c r="I19" i="174"/>
  <c r="G19" i="174"/>
  <c r="X11" i="174"/>
  <c r="T11" i="174"/>
  <c r="P11" i="174"/>
  <c r="N11" i="174"/>
  <c r="L11" i="174"/>
  <c r="I11" i="174"/>
  <c r="G11" i="174"/>
  <c r="V10" i="174"/>
  <c r="V11" i="174" s="1"/>
  <c r="R10" i="174"/>
  <c r="R11" i="174" s="1"/>
  <c r="E10" i="174"/>
  <c r="P35" i="173"/>
  <c r="P37" i="173" s="1"/>
  <c r="N35" i="173"/>
  <c r="L35" i="173"/>
  <c r="I35" i="173"/>
  <c r="G35" i="173"/>
  <c r="X32" i="173"/>
  <c r="T32" i="173"/>
  <c r="V31" i="173"/>
  <c r="V35" i="173" s="1"/>
  <c r="R31" i="173"/>
  <c r="X29" i="173"/>
  <c r="X35" i="173" s="1"/>
  <c r="V29" i="173"/>
  <c r="T29" i="173"/>
  <c r="T35" i="173" s="1"/>
  <c r="R29" i="173"/>
  <c r="R35" i="173" s="1"/>
  <c r="X25" i="173"/>
  <c r="V25" i="173"/>
  <c r="T25" i="173"/>
  <c r="R25" i="173"/>
  <c r="P25" i="173"/>
  <c r="N25" i="173"/>
  <c r="L25" i="173"/>
  <c r="I25" i="173"/>
  <c r="G25" i="173"/>
  <c r="X19" i="173"/>
  <c r="V19" i="173"/>
  <c r="T19" i="173"/>
  <c r="R19" i="173"/>
  <c r="P19" i="173"/>
  <c r="N19" i="173"/>
  <c r="L19" i="173"/>
  <c r="I19" i="173"/>
  <c r="G19" i="173"/>
  <c r="X11" i="173"/>
  <c r="T11" i="173"/>
  <c r="P11" i="173"/>
  <c r="N11" i="173"/>
  <c r="L11" i="173"/>
  <c r="I11" i="173"/>
  <c r="G11" i="173"/>
  <c r="V10" i="173"/>
  <c r="V11" i="173" s="1"/>
  <c r="R10" i="173"/>
  <c r="R11" i="173" s="1"/>
  <c r="E10" i="173"/>
  <c r="P35" i="172"/>
  <c r="P37" i="172" s="1"/>
  <c r="N35" i="172"/>
  <c r="L35" i="172"/>
  <c r="I35" i="172"/>
  <c r="G35" i="172"/>
  <c r="X32" i="172"/>
  <c r="T32" i="172"/>
  <c r="V31" i="172"/>
  <c r="R31" i="172"/>
  <c r="X29" i="172"/>
  <c r="X35" i="172" s="1"/>
  <c r="V29" i="172"/>
  <c r="T29" i="172"/>
  <c r="R29" i="172"/>
  <c r="R35" i="172" s="1"/>
  <c r="X25" i="172"/>
  <c r="V25" i="172"/>
  <c r="T25" i="172"/>
  <c r="R25" i="172"/>
  <c r="P25" i="172"/>
  <c r="N25" i="172"/>
  <c r="L25" i="172"/>
  <c r="I25" i="172"/>
  <c r="G25" i="172"/>
  <c r="X19" i="172"/>
  <c r="V19" i="172"/>
  <c r="T19" i="172"/>
  <c r="R19" i="172"/>
  <c r="P19" i="172"/>
  <c r="N19" i="172"/>
  <c r="L19" i="172"/>
  <c r="I19" i="172"/>
  <c r="G19" i="172"/>
  <c r="X11" i="172"/>
  <c r="T11" i="172"/>
  <c r="P11" i="172"/>
  <c r="N11" i="172"/>
  <c r="L11" i="172"/>
  <c r="I11" i="172"/>
  <c r="G11" i="172"/>
  <c r="V10" i="172"/>
  <c r="V11" i="172" s="1"/>
  <c r="R10" i="172"/>
  <c r="R11" i="172" s="1"/>
  <c r="E10" i="172"/>
  <c r="X35" i="171"/>
  <c r="V35" i="171"/>
  <c r="T35" i="171"/>
  <c r="R35" i="171"/>
  <c r="P35" i="171"/>
  <c r="N35" i="171"/>
  <c r="L35" i="171"/>
  <c r="I35" i="171"/>
  <c r="G35" i="171"/>
  <c r="X25" i="171"/>
  <c r="V25" i="171"/>
  <c r="T25" i="171"/>
  <c r="R25" i="171"/>
  <c r="P25" i="171"/>
  <c r="N25" i="171"/>
  <c r="L25" i="171"/>
  <c r="L37" i="171" s="1"/>
  <c r="I25" i="171"/>
  <c r="G25" i="171"/>
  <c r="X19" i="171"/>
  <c r="V19" i="171"/>
  <c r="T19" i="171"/>
  <c r="R19" i="171"/>
  <c r="P19" i="171"/>
  <c r="N19" i="171"/>
  <c r="L19" i="171"/>
  <c r="I19" i="171"/>
  <c r="G19" i="171"/>
  <c r="X11" i="171"/>
  <c r="V11" i="171"/>
  <c r="T11" i="171"/>
  <c r="R11" i="171"/>
  <c r="P11" i="171"/>
  <c r="P37" i="171" s="1"/>
  <c r="N11" i="171"/>
  <c r="L11" i="171"/>
  <c r="I11" i="171"/>
  <c r="G11" i="171"/>
  <c r="E10" i="171"/>
  <c r="P35" i="170"/>
  <c r="N35" i="170"/>
  <c r="L35" i="170"/>
  <c r="I35" i="170"/>
  <c r="G35" i="170"/>
  <c r="G37" i="170" s="1"/>
  <c r="X33" i="170"/>
  <c r="X32" i="170"/>
  <c r="T32" i="170"/>
  <c r="V31" i="170"/>
  <c r="R31" i="170"/>
  <c r="X29" i="170"/>
  <c r="V29" i="170"/>
  <c r="V35" i="170" s="1"/>
  <c r="T29" i="170"/>
  <c r="T35" i="170" s="1"/>
  <c r="R29" i="170"/>
  <c r="R35" i="170" s="1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 s="1"/>
  <c r="R10" i="170"/>
  <c r="R11" i="170" s="1"/>
  <c r="E10" i="170"/>
  <c r="P35" i="169"/>
  <c r="N35" i="169"/>
  <c r="L35" i="169"/>
  <c r="I35" i="169"/>
  <c r="G35" i="169"/>
  <c r="X33" i="169"/>
  <c r="X32" i="169"/>
  <c r="T32" i="169"/>
  <c r="V31" i="169"/>
  <c r="R31" i="169"/>
  <c r="X29" i="169"/>
  <c r="X35" i="169" s="1"/>
  <c r="V29" i="169"/>
  <c r="T29" i="169"/>
  <c r="T35" i="169" s="1"/>
  <c r="T37" i="169" s="1"/>
  <c r="R29" i="169"/>
  <c r="R35" i="169" s="1"/>
  <c r="R37" i="169" s="1"/>
  <c r="X25" i="169"/>
  <c r="V25" i="169"/>
  <c r="T25" i="169"/>
  <c r="R25" i="169"/>
  <c r="P25" i="169"/>
  <c r="N25" i="169"/>
  <c r="L25" i="169"/>
  <c r="I25" i="169"/>
  <c r="G25" i="169"/>
  <c r="X19" i="169"/>
  <c r="V19" i="169"/>
  <c r="T19" i="169"/>
  <c r="R19" i="169"/>
  <c r="P19" i="169"/>
  <c r="N19" i="169"/>
  <c r="N37" i="169" s="1"/>
  <c r="L19" i="169"/>
  <c r="I19" i="169"/>
  <c r="G19" i="169"/>
  <c r="X11" i="169"/>
  <c r="T11" i="169"/>
  <c r="P11" i="169"/>
  <c r="N11" i="169"/>
  <c r="L11" i="169"/>
  <c r="I11" i="169"/>
  <c r="G11" i="169"/>
  <c r="V10" i="169"/>
  <c r="V11" i="169" s="1"/>
  <c r="R10" i="169"/>
  <c r="R11" i="169" s="1"/>
  <c r="E10" i="169"/>
  <c r="P35" i="168"/>
  <c r="N35" i="168"/>
  <c r="L35" i="168"/>
  <c r="I35" i="168"/>
  <c r="G35" i="168"/>
  <c r="X33" i="168"/>
  <c r="X32" i="168"/>
  <c r="T32" i="168"/>
  <c r="V31" i="168"/>
  <c r="R31" i="168"/>
  <c r="X29" i="168"/>
  <c r="X35" i="168" s="1"/>
  <c r="V29" i="168"/>
  <c r="V35" i="168" s="1"/>
  <c r="T29" i="168"/>
  <c r="T35" i="168" s="1"/>
  <c r="T37" i="168" s="1"/>
  <c r="R29" i="168"/>
  <c r="R35" i="168" s="1"/>
  <c r="X25" i="168"/>
  <c r="V25" i="168"/>
  <c r="T25" i="168"/>
  <c r="R25" i="168"/>
  <c r="P25" i="168"/>
  <c r="N25" i="168"/>
  <c r="L25" i="168"/>
  <c r="I25" i="168"/>
  <c r="G25" i="168"/>
  <c r="X19" i="168"/>
  <c r="V19" i="168"/>
  <c r="T19" i="168"/>
  <c r="R19" i="168"/>
  <c r="P19" i="168"/>
  <c r="N19" i="168"/>
  <c r="L19" i="168"/>
  <c r="I19" i="168"/>
  <c r="G19" i="168"/>
  <c r="X11" i="168"/>
  <c r="T11" i="168"/>
  <c r="P11" i="168"/>
  <c r="N11" i="168"/>
  <c r="L11" i="168"/>
  <c r="I11" i="168"/>
  <c r="G11" i="168"/>
  <c r="V10" i="168"/>
  <c r="V11" i="168" s="1"/>
  <c r="R10" i="168"/>
  <c r="R11" i="168" s="1"/>
  <c r="E10" i="168"/>
  <c r="P35" i="167"/>
  <c r="P37" i="167" s="1"/>
  <c r="N35" i="167"/>
  <c r="L35" i="167"/>
  <c r="I35" i="167"/>
  <c r="G35" i="167"/>
  <c r="G37" i="167" s="1"/>
  <c r="X33" i="167"/>
  <c r="X32" i="167"/>
  <c r="T32" i="167"/>
  <c r="V31" i="167"/>
  <c r="R31" i="167"/>
  <c r="X29" i="167"/>
  <c r="V29" i="167"/>
  <c r="V35" i="167" s="1"/>
  <c r="T29" i="167"/>
  <c r="T35" i="167" s="1"/>
  <c r="T37" i="167" s="1"/>
  <c r="R29" i="167"/>
  <c r="R35" i="167" s="1"/>
  <c r="X25" i="167"/>
  <c r="V25" i="167"/>
  <c r="T25" i="167"/>
  <c r="R25" i="167"/>
  <c r="P25" i="167"/>
  <c r="N25" i="167"/>
  <c r="L25" i="167"/>
  <c r="I25" i="167"/>
  <c r="G25" i="167"/>
  <c r="X19" i="167"/>
  <c r="V19" i="167"/>
  <c r="T19" i="167"/>
  <c r="R19" i="167"/>
  <c r="P19" i="167"/>
  <c r="N19" i="167"/>
  <c r="L19" i="167"/>
  <c r="I19" i="167"/>
  <c r="G19" i="167"/>
  <c r="X11" i="167"/>
  <c r="T11" i="167"/>
  <c r="P11" i="167"/>
  <c r="N11" i="167"/>
  <c r="L11" i="167"/>
  <c r="I11" i="167"/>
  <c r="G11" i="167"/>
  <c r="V10" i="167"/>
  <c r="V11" i="167" s="1"/>
  <c r="R10" i="167"/>
  <c r="R11" i="167" s="1"/>
  <c r="E10" i="167"/>
  <c r="P35" i="166"/>
  <c r="N35" i="166"/>
  <c r="N37" i="166" s="1"/>
  <c r="L35" i="166"/>
  <c r="I35" i="166"/>
  <c r="G35" i="166"/>
  <c r="X33" i="166"/>
  <c r="X32" i="166"/>
  <c r="T32" i="166"/>
  <c r="V31" i="166"/>
  <c r="R31" i="166"/>
  <c r="X29" i="166"/>
  <c r="X35" i="166" s="1"/>
  <c r="V29" i="166"/>
  <c r="T29" i="166"/>
  <c r="T35" i="166" s="1"/>
  <c r="R29" i="166"/>
  <c r="R35" i="166" s="1"/>
  <c r="X25" i="166"/>
  <c r="V25" i="166"/>
  <c r="T25" i="166"/>
  <c r="R25" i="166"/>
  <c r="P25" i="166"/>
  <c r="N25" i="166"/>
  <c r="L25" i="166"/>
  <c r="I25" i="166"/>
  <c r="G25" i="166"/>
  <c r="X19" i="166"/>
  <c r="V19" i="166"/>
  <c r="T19" i="166"/>
  <c r="R19" i="166"/>
  <c r="P19" i="166"/>
  <c r="N19" i="166"/>
  <c r="L19" i="166"/>
  <c r="I19" i="166"/>
  <c r="G19" i="166"/>
  <c r="X11" i="166"/>
  <c r="T11" i="166"/>
  <c r="P11" i="166"/>
  <c r="N11" i="166"/>
  <c r="L11" i="166"/>
  <c r="I11" i="166"/>
  <c r="G11" i="166"/>
  <c r="V10" i="166"/>
  <c r="V11" i="166" s="1"/>
  <c r="R10" i="166"/>
  <c r="R11" i="166" s="1"/>
  <c r="E10" i="166"/>
  <c r="R35" i="165"/>
  <c r="P35" i="165"/>
  <c r="N35" i="165"/>
  <c r="L35" i="165"/>
  <c r="I35" i="165"/>
  <c r="I37" i="165" s="1"/>
  <c r="G35" i="165"/>
  <c r="X33" i="165"/>
  <c r="X32" i="165"/>
  <c r="T32" i="165"/>
  <c r="T35" i="165" s="1"/>
  <c r="T37" i="165" s="1"/>
  <c r="V31" i="165"/>
  <c r="R31" i="165"/>
  <c r="X29" i="165"/>
  <c r="X35" i="165" s="1"/>
  <c r="V29" i="165"/>
  <c r="V35" i="165" s="1"/>
  <c r="T29" i="165"/>
  <c r="R29" i="165"/>
  <c r="X25" i="165"/>
  <c r="V25" i="165"/>
  <c r="T25" i="165"/>
  <c r="R25" i="165"/>
  <c r="P25" i="165"/>
  <c r="N25" i="165"/>
  <c r="L25" i="165"/>
  <c r="I25" i="165"/>
  <c r="G25" i="165"/>
  <c r="X19" i="165"/>
  <c r="V19" i="165"/>
  <c r="T19" i="165"/>
  <c r="R19" i="165"/>
  <c r="P19" i="165"/>
  <c r="N19" i="165"/>
  <c r="L19" i="165"/>
  <c r="I19" i="165"/>
  <c r="G19" i="165"/>
  <c r="X11" i="165"/>
  <c r="T11" i="165"/>
  <c r="P11" i="165"/>
  <c r="N11" i="165"/>
  <c r="L11" i="165"/>
  <c r="I11" i="165"/>
  <c r="G11" i="165"/>
  <c r="V10" i="165"/>
  <c r="V11" i="165" s="1"/>
  <c r="R10" i="165"/>
  <c r="R11" i="165" s="1"/>
  <c r="E10" i="165"/>
  <c r="P35" i="164"/>
  <c r="N35" i="164"/>
  <c r="L35" i="164"/>
  <c r="I35" i="164"/>
  <c r="G35" i="164"/>
  <c r="X33" i="164"/>
  <c r="X32" i="164"/>
  <c r="T32" i="164"/>
  <c r="V31" i="164"/>
  <c r="V35" i="164" s="1"/>
  <c r="R31" i="164"/>
  <c r="X29" i="164"/>
  <c r="X35" i="164" s="1"/>
  <c r="V29" i="164"/>
  <c r="T29" i="164"/>
  <c r="T35" i="164" s="1"/>
  <c r="R29" i="164"/>
  <c r="R35" i="164" s="1"/>
  <c r="X25" i="164"/>
  <c r="V25" i="164"/>
  <c r="T25" i="164"/>
  <c r="R25" i="164"/>
  <c r="P25" i="164"/>
  <c r="N25" i="164"/>
  <c r="L25" i="164"/>
  <c r="I25" i="164"/>
  <c r="G25" i="164"/>
  <c r="X19" i="164"/>
  <c r="V19" i="164"/>
  <c r="T19" i="164"/>
  <c r="R19" i="164"/>
  <c r="R37" i="164" s="1"/>
  <c r="P19" i="164"/>
  <c r="N19" i="164"/>
  <c r="L19" i="164"/>
  <c r="I19" i="164"/>
  <c r="I37" i="164" s="1"/>
  <c r="G19" i="164"/>
  <c r="X11" i="164"/>
  <c r="T11" i="164"/>
  <c r="P11" i="164"/>
  <c r="N11" i="164"/>
  <c r="L11" i="164"/>
  <c r="I11" i="164"/>
  <c r="G11" i="164"/>
  <c r="V10" i="164"/>
  <c r="V11" i="164" s="1"/>
  <c r="R10" i="164"/>
  <c r="R11" i="164" s="1"/>
  <c r="E10" i="164"/>
  <c r="P35" i="163"/>
  <c r="N35" i="163"/>
  <c r="L35" i="163"/>
  <c r="L37" i="163" s="1"/>
  <c r="I35" i="163"/>
  <c r="G35" i="163"/>
  <c r="X33" i="163"/>
  <c r="X32" i="163"/>
  <c r="T32" i="163"/>
  <c r="V31" i="163"/>
  <c r="R31" i="163"/>
  <c r="X29" i="163"/>
  <c r="V29" i="163"/>
  <c r="V35" i="163" s="1"/>
  <c r="T29" i="163"/>
  <c r="T35" i="163" s="1"/>
  <c r="R29" i="163"/>
  <c r="R35" i="163" s="1"/>
  <c r="X25" i="163"/>
  <c r="V25" i="163"/>
  <c r="T25" i="163"/>
  <c r="R25" i="163"/>
  <c r="P25" i="163"/>
  <c r="N25" i="163"/>
  <c r="L25" i="163"/>
  <c r="I25" i="163"/>
  <c r="G25" i="163"/>
  <c r="X19" i="163"/>
  <c r="V19" i="163"/>
  <c r="T19" i="163"/>
  <c r="R19" i="163"/>
  <c r="P19" i="163"/>
  <c r="N19" i="163"/>
  <c r="L19" i="163"/>
  <c r="I19" i="163"/>
  <c r="G19" i="163"/>
  <c r="X11" i="163"/>
  <c r="T11" i="163"/>
  <c r="R11" i="163"/>
  <c r="P11" i="163"/>
  <c r="N11" i="163"/>
  <c r="L11" i="163"/>
  <c r="I11" i="163"/>
  <c r="G11" i="163"/>
  <c r="V10" i="163"/>
  <c r="V11" i="163" s="1"/>
  <c r="R10" i="163"/>
  <c r="E10" i="163"/>
  <c r="P35" i="162"/>
  <c r="N35" i="162"/>
  <c r="L35" i="162"/>
  <c r="I35" i="162"/>
  <c r="G35" i="162"/>
  <c r="X33" i="162"/>
  <c r="X32" i="162"/>
  <c r="T32" i="162"/>
  <c r="V31" i="162"/>
  <c r="R31" i="162"/>
  <c r="X29" i="162"/>
  <c r="X35" i="162" s="1"/>
  <c r="V29" i="162"/>
  <c r="T29" i="162"/>
  <c r="T35" i="162" s="1"/>
  <c r="R29" i="162"/>
  <c r="R35" i="162" s="1"/>
  <c r="X25" i="162"/>
  <c r="V25" i="162"/>
  <c r="T25" i="162"/>
  <c r="R25" i="162"/>
  <c r="P25" i="162"/>
  <c r="N25" i="162"/>
  <c r="L25" i="162"/>
  <c r="I25" i="162"/>
  <c r="G25" i="162"/>
  <c r="X19" i="162"/>
  <c r="V19" i="162"/>
  <c r="T19" i="162"/>
  <c r="R19" i="162"/>
  <c r="P19" i="162"/>
  <c r="N19" i="162"/>
  <c r="L19" i="162"/>
  <c r="I19" i="162"/>
  <c r="G19" i="162"/>
  <c r="X11" i="162"/>
  <c r="T11" i="162"/>
  <c r="P11" i="162"/>
  <c r="N11" i="162"/>
  <c r="L11" i="162"/>
  <c r="I11" i="162"/>
  <c r="G11" i="162"/>
  <c r="V10" i="162"/>
  <c r="V11" i="162" s="1"/>
  <c r="R10" i="162"/>
  <c r="R11" i="162" s="1"/>
  <c r="E10" i="162"/>
  <c r="R35" i="161"/>
  <c r="P35" i="161"/>
  <c r="N35" i="161"/>
  <c r="L35" i="161"/>
  <c r="I35" i="161"/>
  <c r="I37" i="161" s="1"/>
  <c r="G35" i="161"/>
  <c r="X33" i="161"/>
  <c r="X32" i="161"/>
  <c r="T32" i="161"/>
  <c r="V31" i="161"/>
  <c r="R31" i="161"/>
  <c r="X29" i="161"/>
  <c r="X35" i="161" s="1"/>
  <c r="V29" i="161"/>
  <c r="V35" i="161" s="1"/>
  <c r="T29" i="161"/>
  <c r="R29" i="161"/>
  <c r="X25" i="161"/>
  <c r="V25" i="161"/>
  <c r="T25" i="161"/>
  <c r="R25" i="161"/>
  <c r="P25" i="161"/>
  <c r="N25" i="161"/>
  <c r="L25" i="161"/>
  <c r="I25" i="161"/>
  <c r="G25" i="161"/>
  <c r="X19" i="161"/>
  <c r="V19" i="161"/>
  <c r="T19" i="161"/>
  <c r="R19" i="161"/>
  <c r="P19" i="161"/>
  <c r="N19" i="161"/>
  <c r="L19" i="161"/>
  <c r="I19" i="161"/>
  <c r="G19" i="161"/>
  <c r="X11" i="161"/>
  <c r="T11" i="161"/>
  <c r="P11" i="161"/>
  <c r="N11" i="161"/>
  <c r="L11" i="161"/>
  <c r="I11" i="161"/>
  <c r="G11" i="161"/>
  <c r="V10" i="161"/>
  <c r="V11" i="161" s="1"/>
  <c r="R10" i="161"/>
  <c r="R11" i="161" s="1"/>
  <c r="E10" i="161"/>
  <c r="P35" i="160"/>
  <c r="N35" i="160"/>
  <c r="L35" i="160"/>
  <c r="L37" i="160" s="1"/>
  <c r="I35" i="160"/>
  <c r="G35" i="160"/>
  <c r="X32" i="160"/>
  <c r="T32" i="160"/>
  <c r="V31" i="160"/>
  <c r="R31" i="160"/>
  <c r="X29" i="160"/>
  <c r="X35" i="160" s="1"/>
  <c r="V29" i="160"/>
  <c r="V35" i="160" s="1"/>
  <c r="T29" i="160"/>
  <c r="T35" i="160" s="1"/>
  <c r="T37" i="160" s="1"/>
  <c r="R29" i="160"/>
  <c r="R35" i="160" s="1"/>
  <c r="X25" i="160"/>
  <c r="V25" i="160"/>
  <c r="T25" i="160"/>
  <c r="R25" i="160"/>
  <c r="P25" i="160"/>
  <c r="N25" i="160"/>
  <c r="L25" i="160"/>
  <c r="I25" i="160"/>
  <c r="G25" i="160"/>
  <c r="X19" i="160"/>
  <c r="V19" i="160"/>
  <c r="T19" i="160"/>
  <c r="R19" i="160"/>
  <c r="P19" i="160"/>
  <c r="N19" i="160"/>
  <c r="L19" i="160"/>
  <c r="I19" i="160"/>
  <c r="G19" i="160"/>
  <c r="X11" i="160"/>
  <c r="T11" i="160"/>
  <c r="P11" i="160"/>
  <c r="N11" i="160"/>
  <c r="L11" i="160"/>
  <c r="I11" i="160"/>
  <c r="I37" i="160" s="1"/>
  <c r="G11" i="160"/>
  <c r="V10" i="160"/>
  <c r="V11" i="160" s="1"/>
  <c r="R10" i="160"/>
  <c r="R11" i="160" s="1"/>
  <c r="R37" i="160" s="1"/>
  <c r="E10" i="160"/>
  <c r="I37" i="159"/>
  <c r="P35" i="159"/>
  <c r="N35" i="159"/>
  <c r="L35" i="159"/>
  <c r="L37" i="159" s="1"/>
  <c r="I35" i="159"/>
  <c r="G35" i="159"/>
  <c r="X32" i="159"/>
  <c r="T32" i="159"/>
  <c r="V31" i="159"/>
  <c r="R31" i="159"/>
  <c r="X29" i="159"/>
  <c r="X35" i="159" s="1"/>
  <c r="V29" i="159"/>
  <c r="V35" i="159" s="1"/>
  <c r="T29" i="159"/>
  <c r="T35" i="159" s="1"/>
  <c r="T37" i="159" s="1"/>
  <c r="R29" i="159"/>
  <c r="R35" i="159" s="1"/>
  <c r="X25" i="159"/>
  <c r="V25" i="159"/>
  <c r="T25" i="159"/>
  <c r="R25" i="159"/>
  <c r="P25" i="159"/>
  <c r="N25" i="159"/>
  <c r="L25" i="159"/>
  <c r="I25" i="159"/>
  <c r="G25" i="159"/>
  <c r="X19" i="159"/>
  <c r="V19" i="159"/>
  <c r="T19" i="159"/>
  <c r="R19" i="159"/>
  <c r="P19" i="159"/>
  <c r="N19" i="159"/>
  <c r="L19" i="159"/>
  <c r="I19" i="159"/>
  <c r="G19" i="159"/>
  <c r="X11" i="159"/>
  <c r="T11" i="159"/>
  <c r="P11" i="159"/>
  <c r="N11" i="159"/>
  <c r="L11" i="159"/>
  <c r="I11" i="159"/>
  <c r="G11" i="159"/>
  <c r="V10" i="159"/>
  <c r="V11" i="159" s="1"/>
  <c r="R10" i="159"/>
  <c r="R11" i="159" s="1"/>
  <c r="E10" i="159"/>
  <c r="X35" i="158"/>
  <c r="V35" i="158"/>
  <c r="T35" i="158"/>
  <c r="R35" i="158"/>
  <c r="P35" i="158"/>
  <c r="N35" i="158"/>
  <c r="L35" i="158"/>
  <c r="I35" i="158"/>
  <c r="I37" i="158" s="1"/>
  <c r="G35" i="158"/>
  <c r="X25" i="158"/>
  <c r="V25" i="158"/>
  <c r="T25" i="158"/>
  <c r="R25" i="158"/>
  <c r="P25" i="158"/>
  <c r="N25" i="158"/>
  <c r="L25" i="158"/>
  <c r="I25" i="158"/>
  <c r="G25" i="158"/>
  <c r="X19" i="158"/>
  <c r="V19" i="158"/>
  <c r="T19" i="158"/>
  <c r="R19" i="158"/>
  <c r="P19" i="158"/>
  <c r="N19" i="158"/>
  <c r="L19" i="158"/>
  <c r="I19" i="158"/>
  <c r="G19" i="158"/>
  <c r="X11" i="158"/>
  <c r="V11" i="158"/>
  <c r="T11" i="158"/>
  <c r="R11" i="158"/>
  <c r="P11" i="158"/>
  <c r="N11" i="158"/>
  <c r="L11" i="158"/>
  <c r="I11" i="158"/>
  <c r="G11" i="158"/>
  <c r="E10" i="158"/>
  <c r="L35" i="157"/>
  <c r="I35" i="157"/>
  <c r="G35" i="157"/>
  <c r="T33" i="157"/>
  <c r="X32" i="157"/>
  <c r="T32" i="157"/>
  <c r="P32" i="157"/>
  <c r="P35" i="157" s="1"/>
  <c r="P37" i="157" s="1"/>
  <c r="V31" i="157"/>
  <c r="R31" i="157"/>
  <c r="N31" i="157"/>
  <c r="N35" i="157" s="1"/>
  <c r="N37" i="157" s="1"/>
  <c r="X29" i="157"/>
  <c r="X35" i="157" s="1"/>
  <c r="V29" i="157"/>
  <c r="V35" i="157" s="1"/>
  <c r="T29" i="157"/>
  <c r="R29" i="157"/>
  <c r="R35" i="157" s="1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 s="1"/>
  <c r="R10" i="157"/>
  <c r="R11" i="157" s="1"/>
  <c r="E10" i="157"/>
  <c r="P35" i="156"/>
  <c r="N35" i="156"/>
  <c r="N37" i="156" s="1"/>
  <c r="L35" i="156"/>
  <c r="L37" i="156" s="1"/>
  <c r="I35" i="156"/>
  <c r="G35" i="156"/>
  <c r="T33" i="156"/>
  <c r="X32" i="156"/>
  <c r="T32" i="156"/>
  <c r="V31" i="156"/>
  <c r="R31" i="156"/>
  <c r="X29" i="156"/>
  <c r="X35" i="156" s="1"/>
  <c r="V29" i="156"/>
  <c r="V35" i="156" s="1"/>
  <c r="T29" i="156"/>
  <c r="R29" i="156"/>
  <c r="R35" i="156" s="1"/>
  <c r="X25" i="156"/>
  <c r="V25" i="156"/>
  <c r="T25" i="156"/>
  <c r="R25" i="156"/>
  <c r="P25" i="156"/>
  <c r="N25" i="156"/>
  <c r="L25" i="156"/>
  <c r="I25" i="156"/>
  <c r="G25" i="156"/>
  <c r="X19" i="156"/>
  <c r="V19" i="156"/>
  <c r="T19" i="156"/>
  <c r="R19" i="156"/>
  <c r="P19" i="156"/>
  <c r="N19" i="156"/>
  <c r="L19" i="156"/>
  <c r="I19" i="156"/>
  <c r="G19" i="156"/>
  <c r="X11" i="156"/>
  <c r="V11" i="156"/>
  <c r="T11" i="156"/>
  <c r="P11" i="156"/>
  <c r="N11" i="156"/>
  <c r="L11" i="156"/>
  <c r="I11" i="156"/>
  <c r="G11" i="156"/>
  <c r="V10" i="156"/>
  <c r="R10" i="156"/>
  <c r="R11" i="156" s="1"/>
  <c r="E10" i="156"/>
  <c r="P35" i="155"/>
  <c r="N35" i="155"/>
  <c r="L35" i="155"/>
  <c r="I35" i="155"/>
  <c r="G35" i="155"/>
  <c r="T33" i="155"/>
  <c r="X32" i="155"/>
  <c r="T32" i="155"/>
  <c r="V31" i="155"/>
  <c r="R31" i="155"/>
  <c r="X29" i="155"/>
  <c r="X35" i="155" s="1"/>
  <c r="V29" i="155"/>
  <c r="T29" i="155"/>
  <c r="R29" i="155"/>
  <c r="R35" i="155" s="1"/>
  <c r="X25" i="155"/>
  <c r="V25" i="155"/>
  <c r="T25" i="155"/>
  <c r="R25" i="155"/>
  <c r="P25" i="155"/>
  <c r="N25" i="155"/>
  <c r="L25" i="155"/>
  <c r="I25" i="155"/>
  <c r="G25" i="155"/>
  <c r="X19" i="155"/>
  <c r="V19" i="155"/>
  <c r="T19" i="155"/>
  <c r="R19" i="155"/>
  <c r="P19" i="155"/>
  <c r="N19" i="155"/>
  <c r="L19" i="155"/>
  <c r="I19" i="155"/>
  <c r="G19" i="155"/>
  <c r="X11" i="155"/>
  <c r="T11" i="155"/>
  <c r="P11" i="155"/>
  <c r="N11" i="155"/>
  <c r="L11" i="155"/>
  <c r="I11" i="155"/>
  <c r="G11" i="155"/>
  <c r="V10" i="155"/>
  <c r="V11" i="155" s="1"/>
  <c r="R10" i="155"/>
  <c r="R11" i="155" s="1"/>
  <c r="E10" i="155"/>
  <c r="P35" i="154"/>
  <c r="P37" i="154" s="1"/>
  <c r="N35" i="154"/>
  <c r="L35" i="154"/>
  <c r="I35" i="154"/>
  <c r="G35" i="154"/>
  <c r="G37" i="154" s="1"/>
  <c r="T33" i="154"/>
  <c r="X32" i="154"/>
  <c r="T32" i="154"/>
  <c r="V31" i="154"/>
  <c r="R31" i="154"/>
  <c r="X29" i="154"/>
  <c r="X35" i="154" s="1"/>
  <c r="V29" i="154"/>
  <c r="T29" i="154"/>
  <c r="T35" i="154" s="1"/>
  <c r="R29" i="154"/>
  <c r="R35" i="154" s="1"/>
  <c r="X25" i="154"/>
  <c r="V25" i="154"/>
  <c r="T25" i="154"/>
  <c r="R25" i="154"/>
  <c r="P25" i="154"/>
  <c r="N25" i="154"/>
  <c r="L25" i="154"/>
  <c r="I25" i="154"/>
  <c r="G25" i="154"/>
  <c r="X19" i="154"/>
  <c r="V19" i="154"/>
  <c r="T19" i="154"/>
  <c r="R19" i="154"/>
  <c r="P19" i="154"/>
  <c r="N19" i="154"/>
  <c r="L19" i="154"/>
  <c r="I19" i="154"/>
  <c r="G19" i="154"/>
  <c r="X11" i="154"/>
  <c r="T11" i="154"/>
  <c r="P11" i="154"/>
  <c r="N11" i="154"/>
  <c r="L11" i="154"/>
  <c r="I11" i="154"/>
  <c r="G11" i="154"/>
  <c r="V10" i="154"/>
  <c r="V11" i="154" s="1"/>
  <c r="R10" i="154"/>
  <c r="R11" i="154" s="1"/>
  <c r="E10" i="154"/>
  <c r="P35" i="153"/>
  <c r="P37" i="153" s="1"/>
  <c r="N35" i="153"/>
  <c r="L35" i="153"/>
  <c r="I35" i="153"/>
  <c r="G35" i="153"/>
  <c r="G37" i="153" s="1"/>
  <c r="T33" i="153"/>
  <c r="X32" i="153"/>
  <c r="T32" i="153"/>
  <c r="V31" i="153"/>
  <c r="R31" i="153"/>
  <c r="X29" i="153"/>
  <c r="X35" i="153" s="1"/>
  <c r="V29" i="153"/>
  <c r="T29" i="153"/>
  <c r="T35" i="153" s="1"/>
  <c r="T37" i="153" s="1"/>
  <c r="R29" i="153"/>
  <c r="R35" i="153" s="1"/>
  <c r="X25" i="153"/>
  <c r="V25" i="153"/>
  <c r="T25" i="153"/>
  <c r="R25" i="153"/>
  <c r="P25" i="153"/>
  <c r="N25" i="153"/>
  <c r="L25" i="153"/>
  <c r="I25" i="153"/>
  <c r="G25" i="153"/>
  <c r="X19" i="153"/>
  <c r="V19" i="153"/>
  <c r="T19" i="153"/>
  <c r="R19" i="153"/>
  <c r="P19" i="153"/>
  <c r="N19" i="153"/>
  <c r="L19" i="153"/>
  <c r="I19" i="153"/>
  <c r="G19" i="153"/>
  <c r="X11" i="153"/>
  <c r="T11" i="153"/>
  <c r="P11" i="153"/>
  <c r="N11" i="153"/>
  <c r="L11" i="153"/>
  <c r="I11" i="153"/>
  <c r="G11" i="153"/>
  <c r="V10" i="153"/>
  <c r="V11" i="153" s="1"/>
  <c r="R10" i="153"/>
  <c r="R11" i="153" s="1"/>
  <c r="E10" i="153"/>
  <c r="P35" i="152"/>
  <c r="P37" i="152" s="1"/>
  <c r="N35" i="152"/>
  <c r="L35" i="152"/>
  <c r="L37" i="152" s="1"/>
  <c r="I35" i="152"/>
  <c r="G35" i="152"/>
  <c r="G37" i="152" s="1"/>
  <c r="T33" i="152"/>
  <c r="X32" i="152"/>
  <c r="T32" i="152"/>
  <c r="V31" i="152"/>
  <c r="R31" i="152"/>
  <c r="X29" i="152"/>
  <c r="X35" i="152" s="1"/>
  <c r="V29" i="152"/>
  <c r="V35" i="152" s="1"/>
  <c r="T29" i="152"/>
  <c r="R29" i="152"/>
  <c r="R35" i="152" s="1"/>
  <c r="X25" i="152"/>
  <c r="V25" i="152"/>
  <c r="T25" i="152"/>
  <c r="R25" i="152"/>
  <c r="P25" i="152"/>
  <c r="N25" i="152"/>
  <c r="L25" i="152"/>
  <c r="I25" i="152"/>
  <c r="G25" i="152"/>
  <c r="X19" i="152"/>
  <c r="V19" i="152"/>
  <c r="T19" i="152"/>
  <c r="R19" i="152"/>
  <c r="P19" i="152"/>
  <c r="N19" i="152"/>
  <c r="L19" i="152"/>
  <c r="I19" i="152"/>
  <c r="G19" i="152"/>
  <c r="X11" i="152"/>
  <c r="T11" i="152"/>
  <c r="P11" i="152"/>
  <c r="N11" i="152"/>
  <c r="L11" i="152"/>
  <c r="I11" i="152"/>
  <c r="G11" i="152"/>
  <c r="V10" i="152"/>
  <c r="V11" i="152" s="1"/>
  <c r="R10" i="152"/>
  <c r="R11" i="152" s="1"/>
  <c r="E10" i="152"/>
  <c r="P35" i="151"/>
  <c r="P37" i="151" s="1"/>
  <c r="N35" i="151"/>
  <c r="L35" i="151"/>
  <c r="I35" i="151"/>
  <c r="G35" i="151"/>
  <c r="G37" i="151" s="1"/>
  <c r="T33" i="151"/>
  <c r="X32" i="151"/>
  <c r="T32" i="151"/>
  <c r="V31" i="151"/>
  <c r="R31" i="151"/>
  <c r="X29" i="151"/>
  <c r="X35" i="151" s="1"/>
  <c r="V29" i="151"/>
  <c r="T29" i="151"/>
  <c r="T35" i="151" s="1"/>
  <c r="R29" i="151"/>
  <c r="R35" i="151" s="1"/>
  <c r="X25" i="151"/>
  <c r="V25" i="151"/>
  <c r="T25" i="151"/>
  <c r="R25" i="151"/>
  <c r="P25" i="151"/>
  <c r="N25" i="151"/>
  <c r="L25" i="151"/>
  <c r="I25" i="151"/>
  <c r="G25" i="151"/>
  <c r="X19" i="151"/>
  <c r="V19" i="151"/>
  <c r="T19" i="151"/>
  <c r="R19" i="151"/>
  <c r="P19" i="151"/>
  <c r="N19" i="151"/>
  <c r="N37" i="151" s="1"/>
  <c r="L19" i="151"/>
  <c r="I19" i="151"/>
  <c r="G19" i="151"/>
  <c r="X11" i="151"/>
  <c r="T11" i="151"/>
  <c r="P11" i="151"/>
  <c r="N11" i="151"/>
  <c r="L11" i="151"/>
  <c r="I11" i="151"/>
  <c r="G11" i="151"/>
  <c r="V10" i="151"/>
  <c r="V11" i="151" s="1"/>
  <c r="R10" i="151"/>
  <c r="R11" i="151" s="1"/>
  <c r="E10" i="151"/>
  <c r="P35" i="150"/>
  <c r="N35" i="150"/>
  <c r="L35" i="150"/>
  <c r="I35" i="150"/>
  <c r="G35" i="150"/>
  <c r="T33" i="150"/>
  <c r="X32" i="150"/>
  <c r="T32" i="150"/>
  <c r="V31" i="150"/>
  <c r="R31" i="150"/>
  <c r="X29" i="150"/>
  <c r="X35" i="150" s="1"/>
  <c r="V29" i="150"/>
  <c r="V35" i="150" s="1"/>
  <c r="T29" i="150"/>
  <c r="R29" i="150"/>
  <c r="R35" i="150" s="1"/>
  <c r="R37" i="150" s="1"/>
  <c r="X25" i="150"/>
  <c r="V25" i="150"/>
  <c r="T25" i="150"/>
  <c r="R25" i="150"/>
  <c r="P25" i="150"/>
  <c r="N25" i="150"/>
  <c r="L25" i="150"/>
  <c r="I25" i="150"/>
  <c r="G25" i="150"/>
  <c r="X19" i="150"/>
  <c r="V19" i="150"/>
  <c r="T19" i="150"/>
  <c r="R19" i="150"/>
  <c r="P19" i="150"/>
  <c r="N19" i="150"/>
  <c r="L19" i="150"/>
  <c r="I19" i="150"/>
  <c r="G19" i="150"/>
  <c r="X11" i="150"/>
  <c r="T11" i="150"/>
  <c r="P11" i="150"/>
  <c r="N11" i="150"/>
  <c r="L11" i="150"/>
  <c r="I11" i="150"/>
  <c r="G11" i="150"/>
  <c r="V10" i="150"/>
  <c r="V11" i="150" s="1"/>
  <c r="R10" i="150"/>
  <c r="R11" i="150" s="1"/>
  <c r="E10" i="150"/>
  <c r="P35" i="149"/>
  <c r="P37" i="149" s="1"/>
  <c r="N35" i="149"/>
  <c r="L35" i="149"/>
  <c r="I35" i="149"/>
  <c r="G35" i="149"/>
  <c r="G37" i="149" s="1"/>
  <c r="T33" i="149"/>
  <c r="X32" i="149"/>
  <c r="T32" i="149"/>
  <c r="V31" i="149"/>
  <c r="R31" i="149"/>
  <c r="X29" i="149"/>
  <c r="X35" i="149" s="1"/>
  <c r="V29" i="149"/>
  <c r="T29" i="149"/>
  <c r="T35" i="149" s="1"/>
  <c r="R29" i="149"/>
  <c r="R35" i="149" s="1"/>
  <c r="R37" i="149" s="1"/>
  <c r="X25" i="149"/>
  <c r="V25" i="149"/>
  <c r="T25" i="149"/>
  <c r="R25" i="149"/>
  <c r="P25" i="149"/>
  <c r="N25" i="149"/>
  <c r="L25" i="149"/>
  <c r="I25" i="149"/>
  <c r="G25" i="149"/>
  <c r="X19" i="149"/>
  <c r="V19" i="149"/>
  <c r="T19" i="149"/>
  <c r="R19" i="149"/>
  <c r="P19" i="149"/>
  <c r="N19" i="149"/>
  <c r="L19" i="149"/>
  <c r="I19" i="149"/>
  <c r="G19" i="149"/>
  <c r="X11" i="149"/>
  <c r="T11" i="149"/>
  <c r="P11" i="149"/>
  <c r="N11" i="149"/>
  <c r="L11" i="149"/>
  <c r="I11" i="149"/>
  <c r="G11" i="149"/>
  <c r="V10" i="149"/>
  <c r="V11" i="149" s="1"/>
  <c r="R10" i="149"/>
  <c r="R11" i="149" s="1"/>
  <c r="E10" i="149"/>
  <c r="P35" i="148"/>
  <c r="N35" i="148"/>
  <c r="L35" i="148"/>
  <c r="I35" i="148"/>
  <c r="I37" i="148" s="1"/>
  <c r="G35" i="148"/>
  <c r="T33" i="148"/>
  <c r="X32" i="148"/>
  <c r="T32" i="148"/>
  <c r="V31" i="148"/>
  <c r="R31" i="148"/>
  <c r="X29" i="148"/>
  <c r="X35" i="148" s="1"/>
  <c r="V29" i="148"/>
  <c r="V35" i="148" s="1"/>
  <c r="T29" i="148"/>
  <c r="R29" i="148"/>
  <c r="R35" i="148" s="1"/>
  <c r="X25" i="148"/>
  <c r="V25" i="148"/>
  <c r="T25" i="148"/>
  <c r="R25" i="148"/>
  <c r="P25" i="148"/>
  <c r="N25" i="148"/>
  <c r="L25" i="148"/>
  <c r="I25" i="148"/>
  <c r="G25" i="148"/>
  <c r="X19" i="148"/>
  <c r="V19" i="148"/>
  <c r="T19" i="148"/>
  <c r="R19" i="148"/>
  <c r="P19" i="148"/>
  <c r="N19" i="148"/>
  <c r="L19" i="148"/>
  <c r="I19" i="148"/>
  <c r="G19" i="148"/>
  <c r="X11" i="148"/>
  <c r="T11" i="148"/>
  <c r="P11" i="148"/>
  <c r="N11" i="148"/>
  <c r="L11" i="148"/>
  <c r="I11" i="148"/>
  <c r="G11" i="148"/>
  <c r="V10" i="148"/>
  <c r="V11" i="148" s="1"/>
  <c r="R10" i="148"/>
  <c r="R11" i="148" s="1"/>
  <c r="E10" i="148"/>
  <c r="X35" i="147"/>
  <c r="P35" i="147"/>
  <c r="N35" i="147"/>
  <c r="L35" i="147"/>
  <c r="I35" i="147"/>
  <c r="G35" i="147"/>
  <c r="X32" i="147"/>
  <c r="T32" i="147"/>
  <c r="V31" i="147"/>
  <c r="R31" i="147"/>
  <c r="X29" i="147"/>
  <c r="V29" i="147"/>
  <c r="T29" i="147"/>
  <c r="T35" i="147" s="1"/>
  <c r="R29" i="147"/>
  <c r="R35" i="147" s="1"/>
  <c r="X25" i="147"/>
  <c r="V25" i="147"/>
  <c r="T25" i="147"/>
  <c r="R25" i="147"/>
  <c r="P25" i="147"/>
  <c r="N25" i="147"/>
  <c r="L25" i="147"/>
  <c r="I25" i="147"/>
  <c r="G25" i="147"/>
  <c r="X19" i="147"/>
  <c r="V19" i="147"/>
  <c r="T19" i="147"/>
  <c r="R19" i="147"/>
  <c r="P19" i="147"/>
  <c r="N19" i="147"/>
  <c r="L19" i="147"/>
  <c r="I19" i="147"/>
  <c r="G19" i="147"/>
  <c r="X11" i="147"/>
  <c r="T11" i="147"/>
  <c r="P11" i="147"/>
  <c r="N11" i="147"/>
  <c r="L11" i="147"/>
  <c r="I11" i="147"/>
  <c r="G11" i="147"/>
  <c r="V10" i="147"/>
  <c r="V11" i="147" s="1"/>
  <c r="R10" i="147"/>
  <c r="R11" i="147" s="1"/>
  <c r="E10" i="147"/>
  <c r="X35" i="146"/>
  <c r="P35" i="146"/>
  <c r="P37" i="146" s="1"/>
  <c r="N35" i="146"/>
  <c r="L35" i="146"/>
  <c r="I35" i="146"/>
  <c r="G35" i="146"/>
  <c r="G37" i="146" s="1"/>
  <c r="X32" i="146"/>
  <c r="T32" i="146"/>
  <c r="V31" i="146"/>
  <c r="R31" i="146"/>
  <c r="X29" i="146"/>
  <c r="V29" i="146"/>
  <c r="V35" i="146" s="1"/>
  <c r="V37" i="146" s="1"/>
  <c r="T29" i="146"/>
  <c r="R29" i="146"/>
  <c r="R35" i="146" s="1"/>
  <c r="X25" i="146"/>
  <c r="V25" i="146"/>
  <c r="T25" i="146"/>
  <c r="R25" i="146"/>
  <c r="P25" i="146"/>
  <c r="N25" i="146"/>
  <c r="L25" i="146"/>
  <c r="I25" i="146"/>
  <c r="G25" i="146"/>
  <c r="X19" i="146"/>
  <c r="V19" i="146"/>
  <c r="T19" i="146"/>
  <c r="R19" i="146"/>
  <c r="P19" i="146"/>
  <c r="N19" i="146"/>
  <c r="L19" i="146"/>
  <c r="I19" i="146"/>
  <c r="G19" i="146"/>
  <c r="X11" i="146"/>
  <c r="V11" i="146"/>
  <c r="T11" i="146"/>
  <c r="P11" i="146"/>
  <c r="N11" i="146"/>
  <c r="L11" i="146"/>
  <c r="I11" i="146"/>
  <c r="G11" i="146"/>
  <c r="V10" i="146"/>
  <c r="R10" i="146"/>
  <c r="R11" i="146" s="1"/>
  <c r="E10" i="146"/>
  <c r="X35" i="145"/>
  <c r="V35" i="145"/>
  <c r="T35" i="145"/>
  <c r="R35" i="145"/>
  <c r="P35" i="145"/>
  <c r="N35" i="145"/>
  <c r="L35" i="145"/>
  <c r="I35" i="145"/>
  <c r="G35" i="145"/>
  <c r="X25" i="145"/>
  <c r="V25" i="145"/>
  <c r="T25" i="145"/>
  <c r="R25" i="145"/>
  <c r="P25" i="145"/>
  <c r="N25" i="145"/>
  <c r="L25" i="145"/>
  <c r="I25" i="145"/>
  <c r="G25" i="145"/>
  <c r="X19" i="145"/>
  <c r="V19" i="145"/>
  <c r="T19" i="145"/>
  <c r="R19" i="145"/>
  <c r="P19" i="145"/>
  <c r="N19" i="145"/>
  <c r="L19" i="145"/>
  <c r="I19" i="145"/>
  <c r="G19" i="145"/>
  <c r="X11" i="145"/>
  <c r="V11" i="145"/>
  <c r="T11" i="145"/>
  <c r="R11" i="145"/>
  <c r="P11" i="145"/>
  <c r="N11" i="145"/>
  <c r="L11" i="145"/>
  <c r="I11" i="145"/>
  <c r="G11" i="145"/>
  <c r="E10" i="145"/>
  <c r="P35" i="144"/>
  <c r="P37" i="144" s="1"/>
  <c r="N35" i="144"/>
  <c r="L35" i="144"/>
  <c r="I35" i="144"/>
  <c r="G35" i="144"/>
  <c r="G37" i="144" s="1"/>
  <c r="X32" i="144"/>
  <c r="T32" i="144"/>
  <c r="T35" i="144" s="1"/>
  <c r="V31" i="144"/>
  <c r="R31" i="144"/>
  <c r="X29" i="144"/>
  <c r="X35" i="144" s="1"/>
  <c r="V29" i="144"/>
  <c r="V35" i="144" s="1"/>
  <c r="T29" i="144"/>
  <c r="R29" i="144"/>
  <c r="R35" i="144" s="1"/>
  <c r="X25" i="144"/>
  <c r="V25" i="144"/>
  <c r="T25" i="144"/>
  <c r="R25" i="144"/>
  <c r="P25" i="144"/>
  <c r="N25" i="144"/>
  <c r="L25" i="144"/>
  <c r="I25" i="144"/>
  <c r="G25" i="144"/>
  <c r="X19" i="144"/>
  <c r="V19" i="144"/>
  <c r="T19" i="144"/>
  <c r="R19" i="144"/>
  <c r="P19" i="144"/>
  <c r="N19" i="144"/>
  <c r="L19" i="144"/>
  <c r="I19" i="144"/>
  <c r="G19" i="144"/>
  <c r="X11" i="144"/>
  <c r="T11" i="144"/>
  <c r="P11" i="144"/>
  <c r="N11" i="144"/>
  <c r="L11" i="144"/>
  <c r="I11" i="144"/>
  <c r="G11" i="144"/>
  <c r="V10" i="144"/>
  <c r="V11" i="144" s="1"/>
  <c r="R10" i="144"/>
  <c r="R11" i="144" s="1"/>
  <c r="E10" i="144"/>
  <c r="P35" i="143"/>
  <c r="N35" i="143"/>
  <c r="L35" i="143"/>
  <c r="I35" i="143"/>
  <c r="G35" i="143"/>
  <c r="X32" i="143"/>
  <c r="T32" i="143"/>
  <c r="V31" i="143"/>
  <c r="R31" i="143"/>
  <c r="X29" i="143"/>
  <c r="X35" i="143" s="1"/>
  <c r="V29" i="143"/>
  <c r="V35" i="143" s="1"/>
  <c r="T29" i="143"/>
  <c r="T35" i="143" s="1"/>
  <c r="T37" i="143" s="1"/>
  <c r="R29" i="143"/>
  <c r="R35" i="143" s="1"/>
  <c r="X25" i="143"/>
  <c r="V25" i="143"/>
  <c r="T25" i="143"/>
  <c r="R25" i="143"/>
  <c r="P25" i="143"/>
  <c r="N25" i="143"/>
  <c r="L25" i="143"/>
  <c r="I25" i="143"/>
  <c r="G25" i="143"/>
  <c r="X19" i="143"/>
  <c r="V19" i="143"/>
  <c r="T19" i="143"/>
  <c r="R19" i="143"/>
  <c r="P19" i="143"/>
  <c r="N19" i="143"/>
  <c r="L19" i="143"/>
  <c r="I19" i="143"/>
  <c r="G19" i="143"/>
  <c r="X11" i="143"/>
  <c r="T11" i="143"/>
  <c r="R11" i="143"/>
  <c r="P11" i="143"/>
  <c r="N11" i="143"/>
  <c r="L11" i="143"/>
  <c r="I11" i="143"/>
  <c r="I37" i="143" s="1"/>
  <c r="G11" i="143"/>
  <c r="V10" i="143"/>
  <c r="V11" i="143" s="1"/>
  <c r="R10" i="143"/>
  <c r="E10" i="143"/>
  <c r="I37" i="142"/>
  <c r="P35" i="142"/>
  <c r="N35" i="142"/>
  <c r="L35" i="142"/>
  <c r="L37" i="142" s="1"/>
  <c r="I35" i="142"/>
  <c r="G35" i="142"/>
  <c r="X32" i="142"/>
  <c r="T32" i="142"/>
  <c r="V31" i="142"/>
  <c r="R31" i="142"/>
  <c r="X29" i="142"/>
  <c r="X35" i="142" s="1"/>
  <c r="V29" i="142"/>
  <c r="V35" i="142" s="1"/>
  <c r="T29" i="142"/>
  <c r="T35" i="142" s="1"/>
  <c r="T37" i="142" s="1"/>
  <c r="R29" i="142"/>
  <c r="R35" i="142" s="1"/>
  <c r="X25" i="142"/>
  <c r="V25" i="142"/>
  <c r="T25" i="142"/>
  <c r="R25" i="142"/>
  <c r="P25" i="142"/>
  <c r="N25" i="142"/>
  <c r="L25" i="142"/>
  <c r="I25" i="142"/>
  <c r="G25" i="142"/>
  <c r="X19" i="142"/>
  <c r="V19" i="142"/>
  <c r="T19" i="142"/>
  <c r="R19" i="142"/>
  <c r="P19" i="142"/>
  <c r="N19" i="142"/>
  <c r="L19" i="142"/>
  <c r="I19" i="142"/>
  <c r="G19" i="142"/>
  <c r="X11" i="142"/>
  <c r="T11" i="142"/>
  <c r="R11" i="142"/>
  <c r="P11" i="142"/>
  <c r="N11" i="142"/>
  <c r="L11" i="142"/>
  <c r="I11" i="142"/>
  <c r="G11" i="142"/>
  <c r="V10" i="142"/>
  <c r="V11" i="142" s="1"/>
  <c r="R10" i="142"/>
  <c r="E10" i="142"/>
  <c r="P35" i="141"/>
  <c r="N35" i="141"/>
  <c r="L35" i="141"/>
  <c r="I35" i="141"/>
  <c r="I37" i="141" s="1"/>
  <c r="G35" i="141"/>
  <c r="X32" i="141"/>
  <c r="T32" i="141"/>
  <c r="V31" i="141"/>
  <c r="R31" i="141"/>
  <c r="X29" i="141"/>
  <c r="X35" i="141" s="1"/>
  <c r="V29" i="141"/>
  <c r="T29" i="141"/>
  <c r="R29" i="141"/>
  <c r="R35" i="141" s="1"/>
  <c r="X25" i="141"/>
  <c r="V25" i="141"/>
  <c r="T25" i="141"/>
  <c r="R25" i="141"/>
  <c r="P25" i="141"/>
  <c r="N25" i="141"/>
  <c r="L25" i="141"/>
  <c r="I25" i="141"/>
  <c r="G25" i="141"/>
  <c r="X19" i="141"/>
  <c r="V19" i="141"/>
  <c r="T19" i="141"/>
  <c r="R19" i="141"/>
  <c r="P19" i="141"/>
  <c r="N19" i="141"/>
  <c r="L19" i="141"/>
  <c r="I19" i="141"/>
  <c r="G19" i="141"/>
  <c r="X11" i="141"/>
  <c r="T11" i="141"/>
  <c r="P11" i="141"/>
  <c r="N11" i="141"/>
  <c r="L11" i="141"/>
  <c r="I11" i="141"/>
  <c r="G11" i="141"/>
  <c r="V10" i="141"/>
  <c r="V11" i="141" s="1"/>
  <c r="R10" i="141"/>
  <c r="R11" i="141" s="1"/>
  <c r="R37" i="141" s="1"/>
  <c r="E10" i="141"/>
  <c r="P35" i="140"/>
  <c r="P37" i="140" s="1"/>
  <c r="N35" i="140"/>
  <c r="L35" i="140"/>
  <c r="I35" i="140"/>
  <c r="G35" i="140"/>
  <c r="G37" i="140" s="1"/>
  <c r="X32" i="140"/>
  <c r="T32" i="140"/>
  <c r="V31" i="140"/>
  <c r="R31" i="140"/>
  <c r="X29" i="140"/>
  <c r="X35" i="140" s="1"/>
  <c r="V29" i="140"/>
  <c r="T29" i="140"/>
  <c r="R29" i="140"/>
  <c r="R35" i="140" s="1"/>
  <c r="R37" i="140" s="1"/>
  <c r="X25" i="140"/>
  <c r="V25" i="140"/>
  <c r="T25" i="140"/>
  <c r="R25" i="140"/>
  <c r="P25" i="140"/>
  <c r="N25" i="140"/>
  <c r="L25" i="140"/>
  <c r="I25" i="140"/>
  <c r="G25" i="140"/>
  <c r="X19" i="140"/>
  <c r="V19" i="140"/>
  <c r="T19" i="140"/>
  <c r="R19" i="140"/>
  <c r="P19" i="140"/>
  <c r="N19" i="140"/>
  <c r="L19" i="140"/>
  <c r="I19" i="140"/>
  <c r="G19" i="140"/>
  <c r="X11" i="140"/>
  <c r="T11" i="140"/>
  <c r="P11" i="140"/>
  <c r="N11" i="140"/>
  <c r="L11" i="140"/>
  <c r="I11" i="140"/>
  <c r="G11" i="140"/>
  <c r="V10" i="140"/>
  <c r="V11" i="140" s="1"/>
  <c r="R10" i="140"/>
  <c r="R11" i="140" s="1"/>
  <c r="E10" i="140"/>
  <c r="P35" i="139"/>
  <c r="N35" i="139"/>
  <c r="N37" i="139" s="1"/>
  <c r="L35" i="139"/>
  <c r="I35" i="139"/>
  <c r="G35" i="139"/>
  <c r="X32" i="139"/>
  <c r="T32" i="139"/>
  <c r="V31" i="139"/>
  <c r="R31" i="139"/>
  <c r="X29" i="139"/>
  <c r="X35" i="139" s="1"/>
  <c r="V29" i="139"/>
  <c r="V35" i="139" s="1"/>
  <c r="T29" i="139"/>
  <c r="T35" i="139" s="1"/>
  <c r="R29" i="139"/>
  <c r="R35" i="139" s="1"/>
  <c r="X25" i="139"/>
  <c r="V25" i="139"/>
  <c r="T25" i="139"/>
  <c r="R25" i="139"/>
  <c r="P25" i="139"/>
  <c r="N25" i="139"/>
  <c r="L25" i="139"/>
  <c r="I25" i="139"/>
  <c r="G25" i="139"/>
  <c r="X19" i="139"/>
  <c r="V19" i="139"/>
  <c r="T19" i="139"/>
  <c r="R19" i="139"/>
  <c r="P19" i="139"/>
  <c r="N19" i="139"/>
  <c r="L19" i="139"/>
  <c r="I19" i="139"/>
  <c r="G19" i="139"/>
  <c r="X11" i="139"/>
  <c r="T11" i="139"/>
  <c r="R11" i="139"/>
  <c r="P11" i="139"/>
  <c r="N11" i="139"/>
  <c r="L11" i="139"/>
  <c r="I11" i="139"/>
  <c r="I37" i="139" s="1"/>
  <c r="G11" i="139"/>
  <c r="V10" i="139"/>
  <c r="V11" i="139" s="1"/>
  <c r="R10" i="139"/>
  <c r="E10" i="139"/>
  <c r="P35" i="138"/>
  <c r="N35" i="138"/>
  <c r="L35" i="138"/>
  <c r="I35" i="138"/>
  <c r="G35" i="138"/>
  <c r="X32" i="138"/>
  <c r="T32" i="138"/>
  <c r="V31" i="138"/>
  <c r="R31" i="138"/>
  <c r="X29" i="138"/>
  <c r="X35" i="138" s="1"/>
  <c r="V29" i="138"/>
  <c r="V35" i="138" s="1"/>
  <c r="T29" i="138"/>
  <c r="T35" i="138" s="1"/>
  <c r="T37" i="138" s="1"/>
  <c r="R29" i="138"/>
  <c r="R35" i="138" s="1"/>
  <c r="X25" i="138"/>
  <c r="V25" i="138"/>
  <c r="T25" i="138"/>
  <c r="R25" i="138"/>
  <c r="P25" i="138"/>
  <c r="N25" i="138"/>
  <c r="L25" i="138"/>
  <c r="I25" i="138"/>
  <c r="G25" i="138"/>
  <c r="X19" i="138"/>
  <c r="V19" i="138"/>
  <c r="T19" i="138"/>
  <c r="R19" i="138"/>
  <c r="P19" i="138"/>
  <c r="N19" i="138"/>
  <c r="L19" i="138"/>
  <c r="I19" i="138"/>
  <c r="G19" i="138"/>
  <c r="X11" i="138"/>
  <c r="T11" i="138"/>
  <c r="R11" i="138"/>
  <c r="P11" i="138"/>
  <c r="N11" i="138"/>
  <c r="L11" i="138"/>
  <c r="I11" i="138"/>
  <c r="G11" i="138"/>
  <c r="V10" i="138"/>
  <c r="V11" i="138" s="1"/>
  <c r="R10" i="138"/>
  <c r="E10" i="138"/>
  <c r="P35" i="137"/>
  <c r="N35" i="137"/>
  <c r="L35" i="137"/>
  <c r="L37" i="137" s="1"/>
  <c r="I35" i="137"/>
  <c r="G35" i="137"/>
  <c r="X32" i="137"/>
  <c r="T32" i="137"/>
  <c r="T35" i="137" s="1"/>
  <c r="T37" i="137" s="1"/>
  <c r="V31" i="137"/>
  <c r="R31" i="137"/>
  <c r="X29" i="137"/>
  <c r="X35" i="137" s="1"/>
  <c r="V29" i="137"/>
  <c r="V35" i="137" s="1"/>
  <c r="T29" i="137"/>
  <c r="R29" i="137"/>
  <c r="R35" i="137" s="1"/>
  <c r="X25" i="137"/>
  <c r="V25" i="137"/>
  <c r="T25" i="137"/>
  <c r="R25" i="137"/>
  <c r="P25" i="137"/>
  <c r="N25" i="137"/>
  <c r="L25" i="137"/>
  <c r="I25" i="137"/>
  <c r="G25" i="137"/>
  <c r="X19" i="137"/>
  <c r="V19" i="137"/>
  <c r="T19" i="137"/>
  <c r="R19" i="137"/>
  <c r="P19" i="137"/>
  <c r="N19" i="137"/>
  <c r="L19" i="137"/>
  <c r="I19" i="137"/>
  <c r="G19" i="137"/>
  <c r="X11" i="137"/>
  <c r="T11" i="137"/>
  <c r="R11" i="137"/>
  <c r="R37" i="137" s="1"/>
  <c r="P11" i="137"/>
  <c r="N11" i="137"/>
  <c r="L11" i="137"/>
  <c r="I11" i="137"/>
  <c r="G11" i="137"/>
  <c r="V10" i="137"/>
  <c r="V11" i="137" s="1"/>
  <c r="R10" i="137"/>
  <c r="E10" i="137"/>
  <c r="P35" i="136"/>
  <c r="P37" i="136" s="1"/>
  <c r="N35" i="136"/>
  <c r="L35" i="136"/>
  <c r="I35" i="136"/>
  <c r="G35" i="136"/>
  <c r="G37" i="136" s="1"/>
  <c r="X32" i="136"/>
  <c r="T32" i="136"/>
  <c r="V31" i="136"/>
  <c r="R31" i="136"/>
  <c r="X29" i="136"/>
  <c r="X35" i="136" s="1"/>
  <c r="V29" i="136"/>
  <c r="T29" i="136"/>
  <c r="R29" i="136"/>
  <c r="R35" i="136" s="1"/>
  <c r="X25" i="136"/>
  <c r="V25" i="136"/>
  <c r="T25" i="136"/>
  <c r="R25" i="136"/>
  <c r="P25" i="136"/>
  <c r="N25" i="136"/>
  <c r="L25" i="136"/>
  <c r="I25" i="136"/>
  <c r="G25" i="136"/>
  <c r="X19" i="136"/>
  <c r="V19" i="136"/>
  <c r="T19" i="136"/>
  <c r="R19" i="136"/>
  <c r="P19" i="136"/>
  <c r="N19" i="136"/>
  <c r="L19" i="136"/>
  <c r="I19" i="136"/>
  <c r="G19" i="136"/>
  <c r="X11" i="136"/>
  <c r="T11" i="136"/>
  <c r="P11" i="136"/>
  <c r="N11" i="136"/>
  <c r="L11" i="136"/>
  <c r="I11" i="136"/>
  <c r="G11" i="136"/>
  <c r="V10" i="136"/>
  <c r="V11" i="136" s="1"/>
  <c r="R10" i="136"/>
  <c r="R11" i="136" s="1"/>
  <c r="R37" i="136" s="1"/>
  <c r="E10" i="136"/>
  <c r="P35" i="135"/>
  <c r="N35" i="135"/>
  <c r="N37" i="135" s="1"/>
  <c r="L35" i="135"/>
  <c r="I35" i="135"/>
  <c r="G35" i="135"/>
  <c r="X32" i="135"/>
  <c r="T32" i="135"/>
  <c r="V31" i="135"/>
  <c r="R31" i="135"/>
  <c r="X29" i="135"/>
  <c r="X35" i="135" s="1"/>
  <c r="V29" i="135"/>
  <c r="V35" i="135" s="1"/>
  <c r="T29" i="135"/>
  <c r="T35" i="135" s="1"/>
  <c r="R29" i="135"/>
  <c r="R35" i="135" s="1"/>
  <c r="X25" i="135"/>
  <c r="V25" i="135"/>
  <c r="T25" i="135"/>
  <c r="R25" i="135"/>
  <c r="P25" i="135"/>
  <c r="N25" i="135"/>
  <c r="L25" i="135"/>
  <c r="I25" i="135"/>
  <c r="G25" i="135"/>
  <c r="X19" i="135"/>
  <c r="V19" i="135"/>
  <c r="T19" i="135"/>
  <c r="R19" i="135"/>
  <c r="P19" i="135"/>
  <c r="N19" i="135"/>
  <c r="L19" i="135"/>
  <c r="I19" i="135"/>
  <c r="G19" i="135"/>
  <c r="X11" i="135"/>
  <c r="V11" i="135"/>
  <c r="T11" i="135"/>
  <c r="P11" i="135"/>
  <c r="N11" i="135"/>
  <c r="L11" i="135"/>
  <c r="I11" i="135"/>
  <c r="G11" i="135"/>
  <c r="R10" i="135"/>
  <c r="R11" i="135" s="1"/>
  <c r="E10" i="135"/>
  <c r="R35" i="134"/>
  <c r="P35" i="134"/>
  <c r="N35" i="134"/>
  <c r="L35" i="134"/>
  <c r="L37" i="134" s="1"/>
  <c r="I35" i="134"/>
  <c r="G35" i="134"/>
  <c r="X32" i="134"/>
  <c r="T32" i="134"/>
  <c r="V31" i="134"/>
  <c r="R31" i="134"/>
  <c r="X29" i="134"/>
  <c r="X35" i="134" s="1"/>
  <c r="V29" i="134"/>
  <c r="V35" i="134" s="1"/>
  <c r="T29" i="134"/>
  <c r="R29" i="134"/>
  <c r="X25" i="134"/>
  <c r="V25" i="134"/>
  <c r="T25" i="134"/>
  <c r="R25" i="134"/>
  <c r="P25" i="134"/>
  <c r="N25" i="134"/>
  <c r="L25" i="134"/>
  <c r="I25" i="134"/>
  <c r="G25" i="134"/>
  <c r="X19" i="134"/>
  <c r="V19" i="134"/>
  <c r="T19" i="134"/>
  <c r="R19" i="134"/>
  <c r="P19" i="134"/>
  <c r="N19" i="134"/>
  <c r="L19" i="134"/>
  <c r="I19" i="134"/>
  <c r="G19" i="134"/>
  <c r="X11" i="134"/>
  <c r="V11" i="134"/>
  <c r="T11" i="134"/>
  <c r="P11" i="134"/>
  <c r="P37" i="134" s="1"/>
  <c r="N11" i="134"/>
  <c r="L11" i="134"/>
  <c r="I11" i="134"/>
  <c r="G11" i="134"/>
  <c r="G37" i="134" s="1"/>
  <c r="R10" i="134"/>
  <c r="R11" i="134" s="1"/>
  <c r="E10" i="134"/>
  <c r="X35" i="133"/>
  <c r="V35" i="133"/>
  <c r="T35" i="133"/>
  <c r="R35" i="133"/>
  <c r="R37" i="133" s="1"/>
  <c r="P35" i="133"/>
  <c r="N35" i="133"/>
  <c r="L35" i="133"/>
  <c r="I35" i="133"/>
  <c r="I37" i="133" s="1"/>
  <c r="G35" i="133"/>
  <c r="X25" i="133"/>
  <c r="V25" i="133"/>
  <c r="V37" i="133" s="1"/>
  <c r="T25" i="133"/>
  <c r="R25" i="133"/>
  <c r="P25" i="133"/>
  <c r="N25" i="133"/>
  <c r="L25" i="133"/>
  <c r="I25" i="133"/>
  <c r="G25" i="133"/>
  <c r="X19" i="133"/>
  <c r="V19" i="133"/>
  <c r="T19" i="133"/>
  <c r="R19" i="133"/>
  <c r="P19" i="133"/>
  <c r="N19" i="133"/>
  <c r="N37" i="133" s="1"/>
  <c r="L19" i="133"/>
  <c r="I19" i="133"/>
  <c r="G19" i="133"/>
  <c r="X11" i="133"/>
  <c r="V11" i="133"/>
  <c r="T11" i="133"/>
  <c r="R11" i="133"/>
  <c r="P11" i="133"/>
  <c r="N11" i="133"/>
  <c r="L11" i="133"/>
  <c r="I11" i="133"/>
  <c r="G11" i="133"/>
  <c r="E10" i="133"/>
  <c r="P35" i="132"/>
  <c r="N35" i="132"/>
  <c r="L35" i="132"/>
  <c r="I35" i="132"/>
  <c r="I37" i="132" s="1"/>
  <c r="G35" i="132"/>
  <c r="X32" i="132"/>
  <c r="T32" i="132"/>
  <c r="V31" i="132"/>
  <c r="R31" i="132"/>
  <c r="X29" i="132"/>
  <c r="X35" i="132" s="1"/>
  <c r="V29" i="132"/>
  <c r="T29" i="132"/>
  <c r="T35" i="132" s="1"/>
  <c r="T37" i="132" s="1"/>
  <c r="R29" i="132"/>
  <c r="R35" i="132" s="1"/>
  <c r="X25" i="132"/>
  <c r="V25" i="132"/>
  <c r="T25" i="132"/>
  <c r="R25" i="132"/>
  <c r="P25" i="132"/>
  <c r="N25" i="132"/>
  <c r="L25" i="132"/>
  <c r="I25" i="132"/>
  <c r="G25" i="132"/>
  <c r="X19" i="132"/>
  <c r="V19" i="132"/>
  <c r="T19" i="132"/>
  <c r="R19" i="132"/>
  <c r="P19" i="132"/>
  <c r="N19" i="132"/>
  <c r="L19" i="132"/>
  <c r="I19" i="132"/>
  <c r="G19" i="132"/>
  <c r="X11" i="132"/>
  <c r="T11" i="132"/>
  <c r="P11" i="132"/>
  <c r="N11" i="132"/>
  <c r="L11" i="132"/>
  <c r="I11" i="132"/>
  <c r="G11" i="132"/>
  <c r="V10" i="132"/>
  <c r="V11" i="132" s="1"/>
  <c r="R10" i="132"/>
  <c r="R11" i="132" s="1"/>
  <c r="E10" i="132"/>
  <c r="P35" i="131"/>
  <c r="N35" i="131"/>
  <c r="L35" i="131"/>
  <c r="I35" i="131"/>
  <c r="G35" i="131"/>
  <c r="X32" i="131"/>
  <c r="T32" i="131"/>
  <c r="T35" i="131" s="1"/>
  <c r="V31" i="131"/>
  <c r="R31" i="131"/>
  <c r="X29" i="131"/>
  <c r="X35" i="131" s="1"/>
  <c r="V29" i="131"/>
  <c r="V35" i="131" s="1"/>
  <c r="T29" i="131"/>
  <c r="R29" i="131"/>
  <c r="R35" i="131" s="1"/>
  <c r="X25" i="131"/>
  <c r="V25" i="131"/>
  <c r="T25" i="131"/>
  <c r="R25" i="131"/>
  <c r="P25" i="131"/>
  <c r="N25" i="131"/>
  <c r="L25" i="131"/>
  <c r="I25" i="131"/>
  <c r="G25" i="131"/>
  <c r="X19" i="131"/>
  <c r="V19" i="131"/>
  <c r="T19" i="131"/>
  <c r="R19" i="131"/>
  <c r="P19" i="131"/>
  <c r="N19" i="131"/>
  <c r="L19" i="131"/>
  <c r="I19" i="131"/>
  <c r="G19" i="131"/>
  <c r="X11" i="131"/>
  <c r="T11" i="131"/>
  <c r="R11" i="131"/>
  <c r="R37" i="131" s="1"/>
  <c r="P11" i="131"/>
  <c r="N11" i="131"/>
  <c r="L11" i="131"/>
  <c r="I11" i="131"/>
  <c r="G11" i="131"/>
  <c r="V10" i="131"/>
  <c r="V11" i="131" s="1"/>
  <c r="R10" i="131"/>
  <c r="E10" i="131"/>
  <c r="N35" i="130"/>
  <c r="L35" i="130"/>
  <c r="L37" i="130" s="1"/>
  <c r="I35" i="130"/>
  <c r="G35" i="130"/>
  <c r="X32" i="130"/>
  <c r="T32" i="130"/>
  <c r="T35" i="130" s="1"/>
  <c r="T37" i="130" s="1"/>
  <c r="P32" i="130"/>
  <c r="P35" i="130" s="1"/>
  <c r="V31" i="130"/>
  <c r="R31" i="130"/>
  <c r="X29" i="130"/>
  <c r="X35" i="130" s="1"/>
  <c r="V29" i="130"/>
  <c r="V35" i="130" s="1"/>
  <c r="T29" i="130"/>
  <c r="R29" i="130"/>
  <c r="R35" i="130" s="1"/>
  <c r="X25" i="130"/>
  <c r="V25" i="130"/>
  <c r="T25" i="130"/>
  <c r="R25" i="130"/>
  <c r="P25" i="130"/>
  <c r="N25" i="130"/>
  <c r="L25" i="130"/>
  <c r="I25" i="130"/>
  <c r="G25" i="130"/>
  <c r="X19" i="130"/>
  <c r="V19" i="130"/>
  <c r="T19" i="130"/>
  <c r="R19" i="130"/>
  <c r="R37" i="130" s="1"/>
  <c r="P19" i="130"/>
  <c r="N19" i="130"/>
  <c r="L19" i="130"/>
  <c r="I19" i="130"/>
  <c r="G19" i="130"/>
  <c r="X11" i="130"/>
  <c r="T11" i="130"/>
  <c r="P11" i="130"/>
  <c r="N11" i="130"/>
  <c r="L11" i="130"/>
  <c r="I11" i="130"/>
  <c r="G11" i="130"/>
  <c r="V10" i="130"/>
  <c r="V11" i="130" s="1"/>
  <c r="R10" i="130"/>
  <c r="R11" i="130" s="1"/>
  <c r="E10" i="130"/>
  <c r="P35" i="129"/>
  <c r="N35" i="129"/>
  <c r="L35" i="129"/>
  <c r="I35" i="129"/>
  <c r="G35" i="129"/>
  <c r="X32" i="129"/>
  <c r="T32" i="129"/>
  <c r="V31" i="129"/>
  <c r="R31" i="129"/>
  <c r="X29" i="129"/>
  <c r="X35" i="129" s="1"/>
  <c r="V29" i="129"/>
  <c r="T29" i="129"/>
  <c r="R29" i="129"/>
  <c r="R35" i="129" s="1"/>
  <c r="X25" i="129"/>
  <c r="V25" i="129"/>
  <c r="T25" i="129"/>
  <c r="R25" i="129"/>
  <c r="P25" i="129"/>
  <c r="N25" i="129"/>
  <c r="L25" i="129"/>
  <c r="I25" i="129"/>
  <c r="G25" i="129"/>
  <c r="X19" i="129"/>
  <c r="V19" i="129"/>
  <c r="T19" i="129"/>
  <c r="R19" i="129"/>
  <c r="P19" i="129"/>
  <c r="N19" i="129"/>
  <c r="L19" i="129"/>
  <c r="I19" i="129"/>
  <c r="G19" i="129"/>
  <c r="X11" i="129"/>
  <c r="T11" i="129"/>
  <c r="P11" i="129"/>
  <c r="N11" i="129"/>
  <c r="L11" i="129"/>
  <c r="I11" i="129"/>
  <c r="G11" i="129"/>
  <c r="V10" i="129"/>
  <c r="V11" i="129" s="1"/>
  <c r="R10" i="129"/>
  <c r="R11" i="129" s="1"/>
  <c r="E10" i="129"/>
  <c r="P35" i="128"/>
  <c r="N35" i="128"/>
  <c r="L35" i="128"/>
  <c r="I35" i="128"/>
  <c r="G35" i="128"/>
  <c r="X32" i="128"/>
  <c r="T32" i="128"/>
  <c r="V31" i="128"/>
  <c r="R31" i="128"/>
  <c r="X29" i="128"/>
  <c r="X35" i="128" s="1"/>
  <c r="V29" i="128"/>
  <c r="T29" i="128"/>
  <c r="R29" i="128"/>
  <c r="R35" i="128" s="1"/>
  <c r="R37" i="128" s="1"/>
  <c r="X25" i="128"/>
  <c r="V25" i="128"/>
  <c r="T25" i="128"/>
  <c r="R25" i="128"/>
  <c r="P25" i="128"/>
  <c r="N25" i="128"/>
  <c r="L25" i="128"/>
  <c r="I25" i="128"/>
  <c r="G25" i="128"/>
  <c r="X19" i="128"/>
  <c r="V19" i="128"/>
  <c r="T19" i="128"/>
  <c r="R19" i="128"/>
  <c r="P19" i="128"/>
  <c r="N19" i="128"/>
  <c r="L19" i="128"/>
  <c r="I19" i="128"/>
  <c r="G19" i="128"/>
  <c r="X11" i="128"/>
  <c r="T11" i="128"/>
  <c r="P11" i="128"/>
  <c r="N11" i="128"/>
  <c r="L11" i="128"/>
  <c r="I11" i="128"/>
  <c r="G11" i="128"/>
  <c r="V10" i="128"/>
  <c r="V11" i="128" s="1"/>
  <c r="R10" i="128"/>
  <c r="R11" i="128" s="1"/>
  <c r="E10" i="128"/>
  <c r="P35" i="125"/>
  <c r="N35" i="125"/>
  <c r="L35" i="125"/>
  <c r="I35" i="125"/>
  <c r="G35" i="125"/>
  <c r="X32" i="125"/>
  <c r="T32" i="125"/>
  <c r="T35" i="125" s="1"/>
  <c r="V31" i="125"/>
  <c r="R31" i="125"/>
  <c r="X29" i="125"/>
  <c r="X35" i="125" s="1"/>
  <c r="V29" i="125"/>
  <c r="V35" i="125" s="1"/>
  <c r="T29" i="125"/>
  <c r="R29" i="125"/>
  <c r="R35" i="125" s="1"/>
  <c r="X25" i="125"/>
  <c r="V25" i="125"/>
  <c r="T25" i="125"/>
  <c r="R25" i="125"/>
  <c r="P25" i="125"/>
  <c r="N25" i="125"/>
  <c r="L25" i="125"/>
  <c r="I25" i="125"/>
  <c r="G25" i="125"/>
  <c r="X19" i="125"/>
  <c r="V19" i="125"/>
  <c r="T19" i="125"/>
  <c r="R19" i="125"/>
  <c r="P19" i="125"/>
  <c r="N19" i="125"/>
  <c r="L19" i="125"/>
  <c r="I19" i="125"/>
  <c r="G19" i="125"/>
  <c r="X11" i="125"/>
  <c r="T11" i="125"/>
  <c r="R11" i="125"/>
  <c r="R37" i="125" s="1"/>
  <c r="P11" i="125"/>
  <c r="N11" i="125"/>
  <c r="L11" i="125"/>
  <c r="I11" i="125"/>
  <c r="I37" i="125" s="1"/>
  <c r="G11" i="125"/>
  <c r="V10" i="125"/>
  <c r="V11" i="125" s="1"/>
  <c r="R10" i="125"/>
  <c r="E10" i="125"/>
  <c r="P35" i="124"/>
  <c r="N35" i="124"/>
  <c r="L35" i="124"/>
  <c r="I35" i="124"/>
  <c r="G35" i="124"/>
  <c r="X32" i="124"/>
  <c r="T32" i="124"/>
  <c r="T35" i="124" s="1"/>
  <c r="V31" i="124"/>
  <c r="R31" i="124"/>
  <c r="X29" i="124"/>
  <c r="X35" i="124" s="1"/>
  <c r="V29" i="124"/>
  <c r="V35" i="124" s="1"/>
  <c r="T29" i="124"/>
  <c r="R29" i="124"/>
  <c r="R35" i="124" s="1"/>
  <c r="X25" i="124"/>
  <c r="V25" i="124"/>
  <c r="T25" i="124"/>
  <c r="R25" i="124"/>
  <c r="P25" i="124"/>
  <c r="N25" i="124"/>
  <c r="L25" i="124"/>
  <c r="I25" i="124"/>
  <c r="G25" i="124"/>
  <c r="X19" i="124"/>
  <c r="V19" i="124"/>
  <c r="T19" i="124"/>
  <c r="R19" i="124"/>
  <c r="P19" i="124"/>
  <c r="N19" i="124"/>
  <c r="L19" i="124"/>
  <c r="I19" i="124"/>
  <c r="G19" i="124"/>
  <c r="X11" i="124"/>
  <c r="T11" i="124"/>
  <c r="R11" i="124"/>
  <c r="P11" i="124"/>
  <c r="N11" i="124"/>
  <c r="L11" i="124"/>
  <c r="I11" i="124"/>
  <c r="I37" i="124" s="1"/>
  <c r="G11" i="124"/>
  <c r="V10" i="124"/>
  <c r="V11" i="124" s="1"/>
  <c r="R10" i="124"/>
  <c r="E10" i="124"/>
  <c r="P35" i="123"/>
  <c r="N35" i="123"/>
  <c r="L35" i="123"/>
  <c r="I35" i="123"/>
  <c r="G35" i="123"/>
  <c r="X32" i="123"/>
  <c r="T32" i="123"/>
  <c r="V31" i="123"/>
  <c r="R31" i="123"/>
  <c r="X29" i="123"/>
  <c r="X35" i="123" s="1"/>
  <c r="V29" i="123"/>
  <c r="V35" i="123" s="1"/>
  <c r="T29" i="123"/>
  <c r="T35" i="123" s="1"/>
  <c r="T37" i="123" s="1"/>
  <c r="R29" i="123"/>
  <c r="R35" i="123" s="1"/>
  <c r="X25" i="123"/>
  <c r="V25" i="123"/>
  <c r="T25" i="123"/>
  <c r="R25" i="123"/>
  <c r="P25" i="123"/>
  <c r="N25" i="123"/>
  <c r="L25" i="123"/>
  <c r="I25" i="123"/>
  <c r="G25" i="123"/>
  <c r="X19" i="123"/>
  <c r="V19" i="123"/>
  <c r="T19" i="123"/>
  <c r="R19" i="123"/>
  <c r="P19" i="123"/>
  <c r="N19" i="123"/>
  <c r="L19" i="123"/>
  <c r="I19" i="123"/>
  <c r="G19" i="123"/>
  <c r="X11" i="123"/>
  <c r="T11" i="123"/>
  <c r="R11" i="123"/>
  <c r="R37" i="123" s="1"/>
  <c r="P11" i="123"/>
  <c r="N11" i="123"/>
  <c r="L11" i="123"/>
  <c r="I11" i="123"/>
  <c r="G11" i="123"/>
  <c r="V10" i="123"/>
  <c r="V11" i="123" s="1"/>
  <c r="R10" i="123"/>
  <c r="E10" i="123"/>
  <c r="P35" i="122"/>
  <c r="N35" i="122"/>
  <c r="L35" i="122"/>
  <c r="L37" i="122" s="1"/>
  <c r="I35" i="122"/>
  <c r="G35" i="122"/>
  <c r="X32" i="122"/>
  <c r="T32" i="122"/>
  <c r="T35" i="122" s="1"/>
  <c r="T37" i="122" s="1"/>
  <c r="V31" i="122"/>
  <c r="R31" i="122"/>
  <c r="X29" i="122"/>
  <c r="X35" i="122" s="1"/>
  <c r="V29" i="122"/>
  <c r="V35" i="122" s="1"/>
  <c r="T29" i="122"/>
  <c r="R29" i="122"/>
  <c r="R35" i="122" s="1"/>
  <c r="X25" i="122"/>
  <c r="V25" i="122"/>
  <c r="T25" i="122"/>
  <c r="R25" i="122"/>
  <c r="P25" i="122"/>
  <c r="N25" i="122"/>
  <c r="L25" i="122"/>
  <c r="I25" i="122"/>
  <c r="G25" i="122"/>
  <c r="X19" i="122"/>
  <c r="V19" i="122"/>
  <c r="T19" i="122"/>
  <c r="R19" i="122"/>
  <c r="P19" i="122"/>
  <c r="N19" i="122"/>
  <c r="L19" i="122"/>
  <c r="I19" i="122"/>
  <c r="G19" i="122"/>
  <c r="X11" i="122"/>
  <c r="T11" i="122"/>
  <c r="R11" i="122"/>
  <c r="R37" i="122" s="1"/>
  <c r="P11" i="122"/>
  <c r="N11" i="122"/>
  <c r="L11" i="122"/>
  <c r="I11" i="122"/>
  <c r="G11" i="122"/>
  <c r="V10" i="122"/>
  <c r="V11" i="122" s="1"/>
  <c r="R10" i="122"/>
  <c r="E10" i="122"/>
  <c r="R35" i="121"/>
  <c r="P35" i="121"/>
  <c r="N35" i="121"/>
  <c r="L35" i="121"/>
  <c r="L37" i="121" s="1"/>
  <c r="I35" i="121"/>
  <c r="G35" i="121"/>
  <c r="X32" i="121"/>
  <c r="T32" i="121"/>
  <c r="T35" i="121" s="1"/>
  <c r="T37" i="121" s="1"/>
  <c r="V31" i="121"/>
  <c r="R31" i="121"/>
  <c r="X29" i="121"/>
  <c r="X35" i="121" s="1"/>
  <c r="V29" i="121"/>
  <c r="V35" i="121" s="1"/>
  <c r="T29" i="121"/>
  <c r="R29" i="121"/>
  <c r="X25" i="121"/>
  <c r="V25" i="121"/>
  <c r="T25" i="121"/>
  <c r="R25" i="121"/>
  <c r="P25" i="121"/>
  <c r="N25" i="121"/>
  <c r="L25" i="121"/>
  <c r="I25" i="121"/>
  <c r="G25" i="121"/>
  <c r="X19" i="121"/>
  <c r="V19" i="121"/>
  <c r="T19" i="121"/>
  <c r="R19" i="121"/>
  <c r="R37" i="121" s="1"/>
  <c r="P19" i="121"/>
  <c r="N19" i="121"/>
  <c r="L19" i="121"/>
  <c r="I19" i="121"/>
  <c r="G19" i="121"/>
  <c r="X11" i="121"/>
  <c r="T11" i="121"/>
  <c r="R11" i="121"/>
  <c r="P11" i="121"/>
  <c r="N11" i="121"/>
  <c r="L11" i="121"/>
  <c r="I11" i="121"/>
  <c r="I37" i="121" s="1"/>
  <c r="G11" i="121"/>
  <c r="V10" i="121"/>
  <c r="V11" i="121" s="1"/>
  <c r="E10" i="121"/>
  <c r="X35" i="120"/>
  <c r="R35" i="120"/>
  <c r="R37" i="120" s="1"/>
  <c r="P35" i="120"/>
  <c r="N35" i="120"/>
  <c r="L35" i="120"/>
  <c r="L37" i="120" s="1"/>
  <c r="I35" i="120"/>
  <c r="I37" i="120" s="1"/>
  <c r="G35" i="120"/>
  <c r="X32" i="120"/>
  <c r="T32" i="120"/>
  <c r="V31" i="120"/>
  <c r="R31" i="120"/>
  <c r="X29" i="120"/>
  <c r="V29" i="120"/>
  <c r="V35" i="120" s="1"/>
  <c r="V37" i="120" s="1"/>
  <c r="T29" i="120"/>
  <c r="R29" i="120"/>
  <c r="X25" i="120"/>
  <c r="V25" i="120"/>
  <c r="T25" i="120"/>
  <c r="R25" i="120"/>
  <c r="P25" i="120"/>
  <c r="N25" i="120"/>
  <c r="N37" i="120" s="1"/>
  <c r="L25" i="120"/>
  <c r="I25" i="120"/>
  <c r="G25" i="120"/>
  <c r="X19" i="120"/>
  <c r="V19" i="120"/>
  <c r="T19" i="120"/>
  <c r="R19" i="120"/>
  <c r="P19" i="120"/>
  <c r="N19" i="120"/>
  <c r="L19" i="120"/>
  <c r="I19" i="120"/>
  <c r="G19" i="120"/>
  <c r="X11" i="120"/>
  <c r="T11" i="120"/>
  <c r="R11" i="120"/>
  <c r="P11" i="120"/>
  <c r="P37" i="120" s="1"/>
  <c r="N11" i="120"/>
  <c r="L11" i="120"/>
  <c r="I11" i="120"/>
  <c r="G11" i="120"/>
  <c r="G37" i="120" s="1"/>
  <c r="V10" i="120"/>
  <c r="V11" i="120" s="1"/>
  <c r="E10" i="120"/>
  <c r="N51" i="119"/>
  <c r="N56" i="119" s="1"/>
  <c r="X35" i="119"/>
  <c r="V35" i="119"/>
  <c r="T35" i="119"/>
  <c r="R35" i="119"/>
  <c r="P35" i="119"/>
  <c r="N35" i="119"/>
  <c r="L35" i="119"/>
  <c r="I35" i="119"/>
  <c r="G35" i="119"/>
  <c r="X25" i="119"/>
  <c r="V25" i="119"/>
  <c r="T25" i="119"/>
  <c r="R25" i="119"/>
  <c r="P25" i="119"/>
  <c r="N25" i="119"/>
  <c r="L25" i="119"/>
  <c r="I25" i="119"/>
  <c r="G25" i="119"/>
  <c r="X19" i="119"/>
  <c r="V19" i="119"/>
  <c r="T19" i="119"/>
  <c r="R19" i="119"/>
  <c r="P19" i="119"/>
  <c r="N19" i="119"/>
  <c r="L19" i="119"/>
  <c r="I19" i="119"/>
  <c r="G19" i="119"/>
  <c r="X11" i="119"/>
  <c r="V11" i="119"/>
  <c r="T11" i="119"/>
  <c r="R11" i="119"/>
  <c r="P11" i="119"/>
  <c r="N11" i="119"/>
  <c r="L11" i="119"/>
  <c r="I11" i="119"/>
  <c r="G11" i="119"/>
  <c r="E10" i="119"/>
  <c r="N51" i="118"/>
  <c r="N56" i="118" s="1"/>
  <c r="P35" i="118"/>
  <c r="N35" i="118"/>
  <c r="L35" i="118"/>
  <c r="I35" i="118"/>
  <c r="G35" i="118"/>
  <c r="X32" i="118"/>
  <c r="T32" i="118"/>
  <c r="T35" i="118" s="1"/>
  <c r="V31" i="118"/>
  <c r="R31" i="118"/>
  <c r="X29" i="118"/>
  <c r="X35" i="118" s="1"/>
  <c r="V29" i="118"/>
  <c r="V35" i="118" s="1"/>
  <c r="T29" i="118"/>
  <c r="R29" i="118"/>
  <c r="R35" i="118" s="1"/>
  <c r="X25" i="118"/>
  <c r="T25" i="118"/>
  <c r="R25" i="118"/>
  <c r="P25" i="118"/>
  <c r="N25" i="118"/>
  <c r="L25" i="118"/>
  <c r="I25" i="118"/>
  <c r="G25" i="118"/>
  <c r="V24" i="118"/>
  <c r="V25" i="118" s="1"/>
  <c r="X19" i="118"/>
  <c r="V19" i="118"/>
  <c r="T19" i="118"/>
  <c r="R19" i="118"/>
  <c r="P19" i="118"/>
  <c r="N19" i="118"/>
  <c r="L19" i="118"/>
  <c r="I19" i="118"/>
  <c r="I37" i="118" s="1"/>
  <c r="G19" i="118"/>
  <c r="X11" i="118"/>
  <c r="T11" i="118"/>
  <c r="P11" i="118"/>
  <c r="N11" i="118"/>
  <c r="I11" i="118"/>
  <c r="G11" i="118"/>
  <c r="V10" i="118"/>
  <c r="V11" i="118" s="1"/>
  <c r="R10" i="118"/>
  <c r="R11" i="118" s="1"/>
  <c r="E10" i="118"/>
  <c r="L9" i="118"/>
  <c r="L11" i="118" s="1"/>
  <c r="P35" i="117"/>
  <c r="N35" i="117"/>
  <c r="L35" i="117"/>
  <c r="I35" i="117"/>
  <c r="G35" i="117"/>
  <c r="X32" i="117"/>
  <c r="T32" i="117"/>
  <c r="V31" i="117"/>
  <c r="R31" i="117"/>
  <c r="X29" i="117"/>
  <c r="X35" i="117" s="1"/>
  <c r="V29" i="117"/>
  <c r="T29" i="117"/>
  <c r="R29" i="117"/>
  <c r="R35" i="117" s="1"/>
  <c r="X25" i="117"/>
  <c r="T25" i="117"/>
  <c r="R25" i="117"/>
  <c r="P25" i="117"/>
  <c r="N25" i="117"/>
  <c r="L25" i="117"/>
  <c r="I25" i="117"/>
  <c r="G25" i="117"/>
  <c r="V24" i="117"/>
  <c r="V25" i="117" s="1"/>
  <c r="X19" i="117"/>
  <c r="V19" i="117"/>
  <c r="T19" i="117"/>
  <c r="R19" i="117"/>
  <c r="P19" i="117"/>
  <c r="N19" i="117"/>
  <c r="L19" i="117"/>
  <c r="I19" i="117"/>
  <c r="G19" i="117"/>
  <c r="X11" i="117"/>
  <c r="T11" i="117"/>
  <c r="R11" i="117"/>
  <c r="P11" i="117"/>
  <c r="N11" i="117"/>
  <c r="I11" i="117"/>
  <c r="G11" i="117"/>
  <c r="V10" i="117"/>
  <c r="V11" i="117" s="1"/>
  <c r="R10" i="117"/>
  <c r="E10" i="117"/>
  <c r="L9" i="117"/>
  <c r="L11" i="117" s="1"/>
  <c r="P35" i="116"/>
  <c r="N35" i="116"/>
  <c r="L35" i="116"/>
  <c r="I35" i="116"/>
  <c r="G35" i="116"/>
  <c r="X32" i="116"/>
  <c r="T32" i="116"/>
  <c r="T35" i="116" s="1"/>
  <c r="V31" i="116"/>
  <c r="R31" i="116"/>
  <c r="X29" i="116"/>
  <c r="X35" i="116" s="1"/>
  <c r="V29" i="116"/>
  <c r="V35" i="116" s="1"/>
  <c r="T29" i="116"/>
  <c r="R29" i="116"/>
  <c r="R35" i="116" s="1"/>
  <c r="X25" i="116"/>
  <c r="T25" i="116"/>
  <c r="R25" i="116"/>
  <c r="P25" i="116"/>
  <c r="P37" i="116" s="1"/>
  <c r="N25" i="116"/>
  <c r="L25" i="116"/>
  <c r="I25" i="116"/>
  <c r="G25" i="116"/>
  <c r="G37" i="116" s="1"/>
  <c r="V24" i="116"/>
  <c r="V25" i="116" s="1"/>
  <c r="X19" i="116"/>
  <c r="V19" i="116"/>
  <c r="T19" i="116"/>
  <c r="R19" i="116"/>
  <c r="P19" i="116"/>
  <c r="N19" i="116"/>
  <c r="L19" i="116"/>
  <c r="I19" i="116"/>
  <c r="G19" i="116"/>
  <c r="X11" i="116"/>
  <c r="T11" i="116"/>
  <c r="P11" i="116"/>
  <c r="N11" i="116"/>
  <c r="L11" i="116"/>
  <c r="I11" i="116"/>
  <c r="G11" i="116"/>
  <c r="V10" i="116"/>
  <c r="V11" i="116" s="1"/>
  <c r="R10" i="116"/>
  <c r="R11" i="116" s="1"/>
  <c r="E10" i="116"/>
  <c r="P35" i="115"/>
  <c r="N35" i="115"/>
  <c r="L35" i="115"/>
  <c r="L37" i="115" s="1"/>
  <c r="I35" i="115"/>
  <c r="G35" i="115"/>
  <c r="X32" i="115"/>
  <c r="T32" i="115"/>
  <c r="T35" i="115" s="1"/>
  <c r="V31" i="115"/>
  <c r="R31" i="115"/>
  <c r="X29" i="115"/>
  <c r="X35" i="115" s="1"/>
  <c r="V29" i="115"/>
  <c r="V35" i="115" s="1"/>
  <c r="T29" i="115"/>
  <c r="R29" i="115"/>
  <c r="R35" i="115" s="1"/>
  <c r="X25" i="115"/>
  <c r="T25" i="115"/>
  <c r="R25" i="115"/>
  <c r="P25" i="115"/>
  <c r="N25" i="115"/>
  <c r="L25" i="115"/>
  <c r="I25" i="115"/>
  <c r="G25" i="115"/>
  <c r="V24" i="115"/>
  <c r="V25" i="115" s="1"/>
  <c r="X19" i="115"/>
  <c r="V19" i="115"/>
  <c r="T19" i="115"/>
  <c r="R19" i="115"/>
  <c r="P19" i="115"/>
  <c r="N19" i="115"/>
  <c r="L19" i="115"/>
  <c r="I19" i="115"/>
  <c r="G19" i="115"/>
  <c r="X11" i="115"/>
  <c r="T11" i="115"/>
  <c r="P11" i="115"/>
  <c r="N11" i="115"/>
  <c r="L11" i="115"/>
  <c r="I11" i="115"/>
  <c r="G11" i="115"/>
  <c r="V10" i="115"/>
  <c r="V11" i="115" s="1"/>
  <c r="R10" i="115"/>
  <c r="R11" i="115" s="1"/>
  <c r="E10" i="115"/>
  <c r="X35" i="114"/>
  <c r="X37" i="114" s="1"/>
  <c r="P35" i="114"/>
  <c r="N35" i="114"/>
  <c r="L35" i="114"/>
  <c r="I35" i="114"/>
  <c r="G35" i="114"/>
  <c r="X32" i="114"/>
  <c r="T32" i="114"/>
  <c r="V31" i="114"/>
  <c r="V35" i="114" s="1"/>
  <c r="R31" i="114"/>
  <c r="X29" i="114"/>
  <c r="T29" i="114"/>
  <c r="T35" i="114" s="1"/>
  <c r="R29" i="114"/>
  <c r="R35" i="114" s="1"/>
  <c r="R37" i="114" s="1"/>
  <c r="X25" i="114"/>
  <c r="T25" i="114"/>
  <c r="R25" i="114"/>
  <c r="P25" i="114"/>
  <c r="P37" i="114" s="1"/>
  <c r="N25" i="114"/>
  <c r="L25" i="114"/>
  <c r="I25" i="114"/>
  <c r="G25" i="114"/>
  <c r="V24" i="114"/>
  <c r="V25" i="114" s="1"/>
  <c r="X19" i="114"/>
  <c r="V19" i="114"/>
  <c r="T19" i="114"/>
  <c r="R19" i="114"/>
  <c r="P19" i="114"/>
  <c r="N19" i="114"/>
  <c r="L19" i="114"/>
  <c r="L37" i="114" s="1"/>
  <c r="I19" i="114"/>
  <c r="G19" i="114"/>
  <c r="X11" i="114"/>
  <c r="T11" i="114"/>
  <c r="P11" i="114"/>
  <c r="N11" i="114"/>
  <c r="L11" i="114"/>
  <c r="I11" i="114"/>
  <c r="G11" i="114"/>
  <c r="V10" i="114"/>
  <c r="V11" i="114" s="1"/>
  <c r="R10" i="114"/>
  <c r="R11" i="114" s="1"/>
  <c r="E10" i="114"/>
  <c r="G37" i="113"/>
  <c r="P35" i="113"/>
  <c r="N35" i="113"/>
  <c r="L35" i="113"/>
  <c r="I35" i="113"/>
  <c r="G35" i="113"/>
  <c r="X32" i="113"/>
  <c r="X35" i="113" s="1"/>
  <c r="T32" i="113"/>
  <c r="V31" i="113"/>
  <c r="V35" i="113" s="1"/>
  <c r="R31" i="113"/>
  <c r="T29" i="113"/>
  <c r="T35" i="113" s="1"/>
  <c r="T37" i="113" s="1"/>
  <c r="R29" i="113"/>
  <c r="R35" i="113" s="1"/>
  <c r="X25" i="113"/>
  <c r="T25" i="113"/>
  <c r="R25" i="113"/>
  <c r="P25" i="113"/>
  <c r="N25" i="113"/>
  <c r="L25" i="113"/>
  <c r="I25" i="113"/>
  <c r="G25" i="113"/>
  <c r="V24" i="113"/>
  <c r="V25" i="113" s="1"/>
  <c r="X19" i="113"/>
  <c r="V19" i="113"/>
  <c r="T19" i="113"/>
  <c r="R19" i="113"/>
  <c r="P19" i="113"/>
  <c r="N19" i="113"/>
  <c r="L19" i="113"/>
  <c r="I19" i="113"/>
  <c r="G19" i="113"/>
  <c r="X11" i="113"/>
  <c r="T11" i="113"/>
  <c r="P11" i="113"/>
  <c r="N11" i="113"/>
  <c r="L11" i="113"/>
  <c r="I11" i="113"/>
  <c r="G11" i="113"/>
  <c r="V10" i="113"/>
  <c r="V11" i="113" s="1"/>
  <c r="R10" i="113"/>
  <c r="R11" i="113" s="1"/>
  <c r="E10" i="113"/>
  <c r="P35" i="112"/>
  <c r="N35" i="112"/>
  <c r="L35" i="112"/>
  <c r="I35" i="112"/>
  <c r="G35" i="112"/>
  <c r="X32" i="112"/>
  <c r="X35" i="112" s="1"/>
  <c r="X37" i="112" s="1"/>
  <c r="T32" i="112"/>
  <c r="V31" i="112"/>
  <c r="V35" i="112" s="1"/>
  <c r="R31" i="112"/>
  <c r="T29" i="112"/>
  <c r="T35" i="112" s="1"/>
  <c r="R29" i="112"/>
  <c r="X25" i="112"/>
  <c r="T25" i="112"/>
  <c r="R25" i="112"/>
  <c r="P25" i="112"/>
  <c r="N25" i="112"/>
  <c r="N37" i="112" s="1"/>
  <c r="L25" i="112"/>
  <c r="I25" i="112"/>
  <c r="G25" i="112"/>
  <c r="V24" i="112"/>
  <c r="V25" i="112" s="1"/>
  <c r="X19" i="112"/>
  <c r="V19" i="112"/>
  <c r="T19" i="112"/>
  <c r="R19" i="112"/>
  <c r="P19" i="112"/>
  <c r="N19" i="112"/>
  <c r="L19" i="112"/>
  <c r="I19" i="112"/>
  <c r="G19" i="112"/>
  <c r="X11" i="112"/>
  <c r="T11" i="112"/>
  <c r="P11" i="112"/>
  <c r="N11" i="112"/>
  <c r="I11" i="112"/>
  <c r="G11" i="112"/>
  <c r="V10" i="112"/>
  <c r="V11" i="112" s="1"/>
  <c r="R10" i="112"/>
  <c r="R11" i="112" s="1"/>
  <c r="E10" i="112"/>
  <c r="L9" i="112"/>
  <c r="L11" i="112" s="1"/>
  <c r="P35" i="111"/>
  <c r="N35" i="111"/>
  <c r="L35" i="111"/>
  <c r="I35" i="111"/>
  <c r="G35" i="111"/>
  <c r="X32" i="111"/>
  <c r="X35" i="111" s="1"/>
  <c r="X37" i="111" s="1"/>
  <c r="T32" i="111"/>
  <c r="V31" i="111"/>
  <c r="V35" i="111" s="1"/>
  <c r="R31" i="111"/>
  <c r="T29" i="111"/>
  <c r="R29" i="111"/>
  <c r="R35" i="111" s="1"/>
  <c r="X25" i="111"/>
  <c r="T25" i="111"/>
  <c r="R25" i="111"/>
  <c r="P25" i="111"/>
  <c r="N25" i="111"/>
  <c r="L25" i="111"/>
  <c r="I25" i="111"/>
  <c r="G25" i="111"/>
  <c r="V24" i="111"/>
  <c r="V25" i="111" s="1"/>
  <c r="X19" i="111"/>
  <c r="V19" i="111"/>
  <c r="T19" i="111"/>
  <c r="R19" i="111"/>
  <c r="P19" i="111"/>
  <c r="N19" i="111"/>
  <c r="L19" i="111"/>
  <c r="I19" i="111"/>
  <c r="G19" i="111"/>
  <c r="X11" i="111"/>
  <c r="T11" i="111"/>
  <c r="P11" i="111"/>
  <c r="N11" i="111"/>
  <c r="L11" i="111"/>
  <c r="I11" i="111"/>
  <c r="G11" i="111"/>
  <c r="V10" i="111"/>
  <c r="V11" i="111" s="1"/>
  <c r="R10" i="111"/>
  <c r="R11" i="111" s="1"/>
  <c r="E10" i="111"/>
  <c r="L9" i="111"/>
  <c r="P35" i="110"/>
  <c r="N35" i="110"/>
  <c r="L35" i="110"/>
  <c r="I35" i="110"/>
  <c r="G35" i="110"/>
  <c r="X32" i="110"/>
  <c r="X35" i="110" s="1"/>
  <c r="X37" i="110" s="1"/>
  <c r="T32" i="110"/>
  <c r="V31" i="110"/>
  <c r="V35" i="110" s="1"/>
  <c r="R31" i="110"/>
  <c r="T29" i="110"/>
  <c r="T35" i="110" s="1"/>
  <c r="R29" i="110"/>
  <c r="X25" i="110"/>
  <c r="T25" i="110"/>
  <c r="R25" i="110"/>
  <c r="P25" i="110"/>
  <c r="N25" i="110"/>
  <c r="L25" i="110"/>
  <c r="L37" i="110" s="1"/>
  <c r="I25" i="110"/>
  <c r="G25" i="110"/>
  <c r="V24" i="110"/>
  <c r="V25" i="110" s="1"/>
  <c r="X19" i="110"/>
  <c r="V19" i="110"/>
  <c r="T19" i="110"/>
  <c r="R19" i="110"/>
  <c r="P19" i="110"/>
  <c r="N19" i="110"/>
  <c r="L19" i="110"/>
  <c r="I19" i="110"/>
  <c r="G19" i="110"/>
  <c r="X11" i="110"/>
  <c r="T11" i="110"/>
  <c r="P11" i="110"/>
  <c r="N11" i="110"/>
  <c r="I11" i="110"/>
  <c r="G11" i="110"/>
  <c r="V10" i="110"/>
  <c r="V11" i="110" s="1"/>
  <c r="R10" i="110"/>
  <c r="R11" i="110" s="1"/>
  <c r="E10" i="110"/>
  <c r="L9" i="110"/>
  <c r="L11" i="110" s="1"/>
  <c r="P35" i="109"/>
  <c r="N35" i="109"/>
  <c r="L35" i="109"/>
  <c r="I35" i="109"/>
  <c r="G35" i="109"/>
  <c r="X32" i="109"/>
  <c r="X35" i="109" s="1"/>
  <c r="X37" i="109" s="1"/>
  <c r="T32" i="109"/>
  <c r="V31" i="109"/>
  <c r="V35" i="109" s="1"/>
  <c r="R31" i="109"/>
  <c r="T29" i="109"/>
  <c r="T35" i="109" s="1"/>
  <c r="R29" i="109"/>
  <c r="R35" i="109" s="1"/>
  <c r="X25" i="109"/>
  <c r="T25" i="109"/>
  <c r="R25" i="109"/>
  <c r="P25" i="109"/>
  <c r="N25" i="109"/>
  <c r="L25" i="109"/>
  <c r="I25" i="109"/>
  <c r="I37" i="109" s="1"/>
  <c r="G25" i="109"/>
  <c r="V24" i="109"/>
  <c r="V25" i="109" s="1"/>
  <c r="X19" i="109"/>
  <c r="V19" i="109"/>
  <c r="T19" i="109"/>
  <c r="R19" i="109"/>
  <c r="P19" i="109"/>
  <c r="N19" i="109"/>
  <c r="L19" i="109"/>
  <c r="I19" i="109"/>
  <c r="G19" i="109"/>
  <c r="X11" i="109"/>
  <c r="T11" i="109"/>
  <c r="P11" i="109"/>
  <c r="N11" i="109"/>
  <c r="L11" i="109"/>
  <c r="I11" i="109"/>
  <c r="G11" i="109"/>
  <c r="V10" i="109"/>
  <c r="V11" i="109" s="1"/>
  <c r="R10" i="109"/>
  <c r="R11" i="109" s="1"/>
  <c r="E10" i="109"/>
  <c r="L9" i="109"/>
  <c r="P35" i="108"/>
  <c r="N35" i="108"/>
  <c r="L35" i="108"/>
  <c r="I35" i="108"/>
  <c r="G35" i="108"/>
  <c r="X32" i="108"/>
  <c r="X35" i="108" s="1"/>
  <c r="T32" i="108"/>
  <c r="V31" i="108"/>
  <c r="V35" i="108" s="1"/>
  <c r="R31" i="108"/>
  <c r="T29" i="108"/>
  <c r="T35" i="108" s="1"/>
  <c r="R29" i="108"/>
  <c r="X25" i="108"/>
  <c r="T25" i="108"/>
  <c r="R25" i="108"/>
  <c r="P25" i="108"/>
  <c r="N25" i="108"/>
  <c r="L25" i="108"/>
  <c r="L37" i="108" s="1"/>
  <c r="I25" i="108"/>
  <c r="G25" i="108"/>
  <c r="V24" i="108"/>
  <c r="V25" i="108" s="1"/>
  <c r="X19" i="108"/>
  <c r="V19" i="108"/>
  <c r="T19" i="108"/>
  <c r="R19" i="108"/>
  <c r="P19" i="108"/>
  <c r="N19" i="108"/>
  <c r="L19" i="108"/>
  <c r="I19" i="108"/>
  <c r="G19" i="108"/>
  <c r="X11" i="108"/>
  <c r="T11" i="108"/>
  <c r="P11" i="108"/>
  <c r="N11" i="108"/>
  <c r="L11" i="108"/>
  <c r="I11" i="108"/>
  <c r="G11" i="108"/>
  <c r="V10" i="108"/>
  <c r="V11" i="108" s="1"/>
  <c r="R10" i="108"/>
  <c r="R11" i="108" s="1"/>
  <c r="E10" i="108"/>
  <c r="R35" i="106"/>
  <c r="R37" i="106" s="1"/>
  <c r="P35" i="106"/>
  <c r="N35" i="106"/>
  <c r="L35" i="106"/>
  <c r="I35" i="106"/>
  <c r="G35" i="106"/>
  <c r="X32" i="106"/>
  <c r="X35" i="106" s="1"/>
  <c r="T32" i="106"/>
  <c r="V31" i="106"/>
  <c r="V35" i="106" s="1"/>
  <c r="R31" i="106"/>
  <c r="T29" i="106"/>
  <c r="R29" i="106"/>
  <c r="X25" i="106"/>
  <c r="V25" i="106"/>
  <c r="T25" i="106"/>
  <c r="R25" i="106"/>
  <c r="P25" i="106"/>
  <c r="N25" i="106"/>
  <c r="L25" i="106"/>
  <c r="I25" i="106"/>
  <c r="G25" i="106"/>
  <c r="X19" i="106"/>
  <c r="V19" i="106"/>
  <c r="T19" i="106"/>
  <c r="R19" i="106"/>
  <c r="P19" i="106"/>
  <c r="N19" i="106"/>
  <c r="L19" i="106"/>
  <c r="I19" i="106"/>
  <c r="G19" i="106"/>
  <c r="X11" i="106"/>
  <c r="T11" i="106"/>
  <c r="P11" i="106"/>
  <c r="N11" i="106"/>
  <c r="L11" i="106"/>
  <c r="I11" i="106"/>
  <c r="G11" i="106"/>
  <c r="G37" i="106" s="1"/>
  <c r="V10" i="106"/>
  <c r="V11" i="106" s="1"/>
  <c r="R10" i="106"/>
  <c r="R11" i="106" s="1"/>
  <c r="E10" i="106"/>
  <c r="X35" i="107"/>
  <c r="V35" i="107"/>
  <c r="T35" i="107"/>
  <c r="R35" i="107"/>
  <c r="P35" i="107"/>
  <c r="P37" i="107" s="1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 s="1"/>
  <c r="P35" i="105"/>
  <c r="N35" i="105"/>
  <c r="L35" i="105"/>
  <c r="I35" i="105"/>
  <c r="G35" i="105"/>
  <c r="X34" i="105"/>
  <c r="X32" i="105"/>
  <c r="T32" i="105"/>
  <c r="V31" i="105"/>
  <c r="V35" i="105" s="1"/>
  <c r="V37" i="105" s="1"/>
  <c r="R31" i="105"/>
  <c r="T29" i="105"/>
  <c r="T35" i="105" s="1"/>
  <c r="R29" i="105"/>
  <c r="X25" i="105"/>
  <c r="V25" i="105"/>
  <c r="T25" i="105"/>
  <c r="P25" i="105"/>
  <c r="N25" i="105"/>
  <c r="L25" i="105"/>
  <c r="I25" i="105"/>
  <c r="G25" i="105"/>
  <c r="R24" i="105"/>
  <c r="R25" i="105" s="1"/>
  <c r="X19" i="105"/>
  <c r="V19" i="105"/>
  <c r="T19" i="105"/>
  <c r="R19" i="105"/>
  <c r="P19" i="105"/>
  <c r="N19" i="105"/>
  <c r="L19" i="105"/>
  <c r="I19" i="105"/>
  <c r="G19" i="105"/>
  <c r="X11" i="105"/>
  <c r="T11" i="105"/>
  <c r="R11" i="105"/>
  <c r="P11" i="105"/>
  <c r="N11" i="105"/>
  <c r="L11" i="105"/>
  <c r="I11" i="105"/>
  <c r="G11" i="105"/>
  <c r="V10" i="105"/>
  <c r="V11" i="105" s="1"/>
  <c r="R10" i="105"/>
  <c r="E10" i="105"/>
  <c r="I9" i="105"/>
  <c r="P35" i="104"/>
  <c r="N35" i="104"/>
  <c r="L35" i="104"/>
  <c r="I35" i="104"/>
  <c r="G35" i="104"/>
  <c r="X34" i="104"/>
  <c r="X32" i="104"/>
  <c r="T32" i="104"/>
  <c r="V31" i="104"/>
  <c r="V35" i="104" s="1"/>
  <c r="R31" i="104"/>
  <c r="T29" i="104"/>
  <c r="T35" i="104" s="1"/>
  <c r="R29" i="104"/>
  <c r="X25" i="104"/>
  <c r="V25" i="104"/>
  <c r="T25" i="104"/>
  <c r="P25" i="104"/>
  <c r="N25" i="104"/>
  <c r="L25" i="104"/>
  <c r="I25" i="104"/>
  <c r="G25" i="104"/>
  <c r="R24" i="104"/>
  <c r="R25" i="104" s="1"/>
  <c r="X19" i="104"/>
  <c r="V19" i="104"/>
  <c r="T19" i="104"/>
  <c r="R19" i="104"/>
  <c r="P19" i="104"/>
  <c r="N19" i="104"/>
  <c r="L19" i="104"/>
  <c r="I19" i="104"/>
  <c r="G19" i="104"/>
  <c r="X11" i="104"/>
  <c r="T11" i="104"/>
  <c r="P11" i="104"/>
  <c r="N11" i="104"/>
  <c r="L11" i="104"/>
  <c r="I11" i="104"/>
  <c r="G11" i="104"/>
  <c r="V10" i="104"/>
  <c r="V11" i="104" s="1"/>
  <c r="R10" i="104"/>
  <c r="R11" i="104" s="1"/>
  <c r="E10" i="104"/>
  <c r="X35" i="103"/>
  <c r="P35" i="103"/>
  <c r="N35" i="103"/>
  <c r="L35" i="103"/>
  <c r="I35" i="103"/>
  <c r="G35" i="103"/>
  <c r="X34" i="103"/>
  <c r="X32" i="103"/>
  <c r="T32" i="103"/>
  <c r="V31" i="103"/>
  <c r="V35" i="103" s="1"/>
  <c r="R31" i="103"/>
  <c r="T29" i="103"/>
  <c r="R29" i="103"/>
  <c r="R35" i="103" s="1"/>
  <c r="X25" i="103"/>
  <c r="V25" i="103"/>
  <c r="T25" i="103"/>
  <c r="P25" i="103"/>
  <c r="N25" i="103"/>
  <c r="L25" i="103"/>
  <c r="I25" i="103"/>
  <c r="G25" i="103"/>
  <c r="R24" i="103"/>
  <c r="R25" i="103" s="1"/>
  <c r="X19" i="103"/>
  <c r="V19" i="103"/>
  <c r="T19" i="103"/>
  <c r="R19" i="103"/>
  <c r="P19" i="103"/>
  <c r="N19" i="103"/>
  <c r="L19" i="103"/>
  <c r="L37" i="103" s="1"/>
  <c r="I19" i="103"/>
  <c r="G19" i="103"/>
  <c r="X11" i="103"/>
  <c r="T11" i="103"/>
  <c r="P11" i="103"/>
  <c r="N11" i="103"/>
  <c r="L11" i="103"/>
  <c r="I11" i="103"/>
  <c r="G11" i="103"/>
  <c r="V10" i="103"/>
  <c r="V11" i="103" s="1"/>
  <c r="R10" i="103"/>
  <c r="R11" i="103" s="1"/>
  <c r="E10" i="103"/>
  <c r="X35" i="102"/>
  <c r="X37" i="102" s="1"/>
  <c r="P35" i="102"/>
  <c r="N35" i="102"/>
  <c r="L35" i="102"/>
  <c r="I35" i="102"/>
  <c r="G35" i="102"/>
  <c r="X34" i="102"/>
  <c r="X32" i="102"/>
  <c r="T32" i="102"/>
  <c r="V31" i="102"/>
  <c r="V35" i="102" s="1"/>
  <c r="R31" i="102"/>
  <c r="T29" i="102"/>
  <c r="R29" i="102"/>
  <c r="R35" i="102" s="1"/>
  <c r="X25" i="102"/>
  <c r="V25" i="102"/>
  <c r="T25" i="102"/>
  <c r="P25" i="102"/>
  <c r="N25" i="102"/>
  <c r="L25" i="102"/>
  <c r="I25" i="102"/>
  <c r="G25" i="102"/>
  <c r="R24" i="102"/>
  <c r="R25" i="102" s="1"/>
  <c r="X19" i="102"/>
  <c r="V19" i="102"/>
  <c r="T19" i="102"/>
  <c r="R19" i="102"/>
  <c r="P19" i="102"/>
  <c r="N19" i="102"/>
  <c r="L19" i="102"/>
  <c r="I19" i="102"/>
  <c r="G19" i="102"/>
  <c r="X11" i="102"/>
  <c r="T11" i="102"/>
  <c r="P11" i="102"/>
  <c r="N11" i="102"/>
  <c r="L11" i="102"/>
  <c r="I11" i="102"/>
  <c r="G11" i="102"/>
  <c r="V10" i="102"/>
  <c r="V11" i="102" s="1"/>
  <c r="R10" i="102"/>
  <c r="R11" i="102" s="1"/>
  <c r="E10" i="102"/>
  <c r="P35" i="101"/>
  <c r="N35" i="101"/>
  <c r="L35" i="101"/>
  <c r="I35" i="101"/>
  <c r="G35" i="101"/>
  <c r="X34" i="101"/>
  <c r="X32" i="101"/>
  <c r="X35" i="101" s="1"/>
  <c r="T32" i="101"/>
  <c r="V31" i="101"/>
  <c r="V35" i="101" s="1"/>
  <c r="R31" i="101"/>
  <c r="R35" i="101" s="1"/>
  <c r="T29" i="101"/>
  <c r="X25" i="101"/>
  <c r="V25" i="101"/>
  <c r="T25" i="101"/>
  <c r="P25" i="101"/>
  <c r="N25" i="101"/>
  <c r="N37" i="101" s="1"/>
  <c r="L25" i="101"/>
  <c r="I25" i="101"/>
  <c r="G25" i="101"/>
  <c r="R24" i="101"/>
  <c r="R25" i="101" s="1"/>
  <c r="X19" i="101"/>
  <c r="V19" i="101"/>
  <c r="T19" i="101"/>
  <c r="R19" i="101"/>
  <c r="P19" i="101"/>
  <c r="N19" i="101"/>
  <c r="L19" i="101"/>
  <c r="I19" i="101"/>
  <c r="G19" i="101"/>
  <c r="X11" i="101"/>
  <c r="T11" i="101"/>
  <c r="P11" i="101"/>
  <c r="N11" i="101"/>
  <c r="L11" i="101"/>
  <c r="I11" i="101"/>
  <c r="G11" i="101"/>
  <c r="V10" i="101"/>
  <c r="V11" i="101" s="1"/>
  <c r="R10" i="101"/>
  <c r="R11" i="101" s="1"/>
  <c r="E10" i="101"/>
  <c r="V35" i="100"/>
  <c r="P35" i="100"/>
  <c r="N35" i="100"/>
  <c r="L35" i="100"/>
  <c r="L37" i="100" s="1"/>
  <c r="I35" i="100"/>
  <c r="G35" i="100"/>
  <c r="X34" i="100"/>
  <c r="X32" i="100"/>
  <c r="X35" i="100" s="1"/>
  <c r="X37" i="100" s="1"/>
  <c r="T32" i="100"/>
  <c r="T35" i="100" s="1"/>
  <c r="V31" i="100"/>
  <c r="R31" i="100"/>
  <c r="R35" i="100" s="1"/>
  <c r="R37" i="100" s="1"/>
  <c r="X25" i="100"/>
  <c r="V25" i="100"/>
  <c r="T25" i="100"/>
  <c r="R25" i="100"/>
  <c r="P25" i="100"/>
  <c r="N25" i="100"/>
  <c r="L25" i="100"/>
  <c r="I25" i="100"/>
  <c r="G25" i="100"/>
  <c r="R24" i="100"/>
  <c r="X19" i="100"/>
  <c r="V19" i="100"/>
  <c r="T19" i="100"/>
  <c r="R19" i="100"/>
  <c r="P19" i="100"/>
  <c r="N19" i="100"/>
  <c r="L19" i="100"/>
  <c r="I19" i="100"/>
  <c r="G19" i="100"/>
  <c r="X11" i="100"/>
  <c r="T11" i="100"/>
  <c r="P11" i="100"/>
  <c r="N11" i="100"/>
  <c r="L11" i="100"/>
  <c r="I11" i="100"/>
  <c r="V10" i="100"/>
  <c r="V11" i="100" s="1"/>
  <c r="R10" i="100"/>
  <c r="R11" i="100" s="1"/>
  <c r="E10" i="100"/>
  <c r="G9" i="100"/>
  <c r="G11" i="100" s="1"/>
  <c r="G37" i="100" s="1"/>
  <c r="X35" i="99"/>
  <c r="V35" i="99"/>
  <c r="T35" i="99"/>
  <c r="P35" i="99"/>
  <c r="N35" i="99"/>
  <c r="L35" i="99"/>
  <c r="I35" i="99"/>
  <c r="G35" i="99"/>
  <c r="T32" i="99"/>
  <c r="R31" i="99"/>
  <c r="R35" i="99" s="1"/>
  <c r="X25" i="99"/>
  <c r="V25" i="99"/>
  <c r="V37" i="99" s="1"/>
  <c r="T25" i="99"/>
  <c r="P25" i="99"/>
  <c r="N25" i="99"/>
  <c r="N37" i="99" s="1"/>
  <c r="L25" i="99"/>
  <c r="I25" i="99"/>
  <c r="G25" i="99"/>
  <c r="R24" i="99"/>
  <c r="R25" i="99" s="1"/>
  <c r="X19" i="99"/>
  <c r="V19" i="99"/>
  <c r="T19" i="99"/>
  <c r="R19" i="99"/>
  <c r="P19" i="99"/>
  <c r="N19" i="99"/>
  <c r="L19" i="99"/>
  <c r="I19" i="99"/>
  <c r="G19" i="99"/>
  <c r="X11" i="99"/>
  <c r="V11" i="99"/>
  <c r="T11" i="99"/>
  <c r="P11" i="99"/>
  <c r="N11" i="99"/>
  <c r="L11" i="99"/>
  <c r="R10" i="99"/>
  <c r="R11" i="99" s="1"/>
  <c r="E10" i="99"/>
  <c r="I9" i="99"/>
  <c r="I11" i="99" s="1"/>
  <c r="G9" i="99"/>
  <c r="G11" i="99" s="1"/>
  <c r="X35" i="98"/>
  <c r="V35" i="98"/>
  <c r="P35" i="98"/>
  <c r="N35" i="98"/>
  <c r="L35" i="98"/>
  <c r="I35" i="98"/>
  <c r="G35" i="98"/>
  <c r="X34" i="98"/>
  <c r="T32" i="98"/>
  <c r="T35" i="98" s="1"/>
  <c r="Y31" i="98"/>
  <c r="Y35" i="98" s="1"/>
  <c r="R31" i="98"/>
  <c r="R35" i="98" s="1"/>
  <c r="Y25" i="98"/>
  <c r="X25" i="98"/>
  <c r="V25" i="98"/>
  <c r="T25" i="98"/>
  <c r="P25" i="98"/>
  <c r="N25" i="98"/>
  <c r="L25" i="98"/>
  <c r="I25" i="98"/>
  <c r="G25" i="98"/>
  <c r="R24" i="98"/>
  <c r="R25" i="98" s="1"/>
  <c r="Y19" i="98"/>
  <c r="X19" i="98"/>
  <c r="V19" i="98"/>
  <c r="T19" i="98"/>
  <c r="R19" i="98"/>
  <c r="P19" i="98"/>
  <c r="N19" i="98"/>
  <c r="L19" i="98"/>
  <c r="I19" i="98"/>
  <c r="G19" i="98"/>
  <c r="X11" i="98"/>
  <c r="V11" i="98"/>
  <c r="T11" i="98"/>
  <c r="R11" i="98"/>
  <c r="P11" i="98"/>
  <c r="N11" i="98"/>
  <c r="L11" i="98"/>
  <c r="Y10" i="98"/>
  <c r="Y11" i="98" s="1"/>
  <c r="R10" i="98"/>
  <c r="E10" i="98"/>
  <c r="I9" i="98"/>
  <c r="I11" i="98" s="1"/>
  <c r="G9" i="98"/>
  <c r="G11" i="98" s="1"/>
  <c r="V35" i="97"/>
  <c r="P35" i="97"/>
  <c r="N35" i="97"/>
  <c r="L35" i="97"/>
  <c r="I35" i="97"/>
  <c r="G35" i="97"/>
  <c r="X34" i="97"/>
  <c r="X35" i="97" s="1"/>
  <c r="X37" i="97" s="1"/>
  <c r="T32" i="97"/>
  <c r="T35" i="97" s="1"/>
  <c r="R31" i="97"/>
  <c r="R35" i="97" s="1"/>
  <c r="X25" i="97"/>
  <c r="V25" i="97"/>
  <c r="T25" i="97"/>
  <c r="P25" i="97"/>
  <c r="N25" i="97"/>
  <c r="L25" i="97"/>
  <c r="I25" i="97"/>
  <c r="G25" i="97"/>
  <c r="R24" i="97"/>
  <c r="R25" i="97" s="1"/>
  <c r="X19" i="97"/>
  <c r="V19" i="97"/>
  <c r="T19" i="97"/>
  <c r="R19" i="97"/>
  <c r="P19" i="97"/>
  <c r="N19" i="97"/>
  <c r="L19" i="97"/>
  <c r="I19" i="97"/>
  <c r="G19" i="97"/>
  <c r="X11" i="97"/>
  <c r="V11" i="97"/>
  <c r="T11" i="97"/>
  <c r="P11" i="97"/>
  <c r="N11" i="97"/>
  <c r="L11" i="97"/>
  <c r="R10" i="97"/>
  <c r="R11" i="97" s="1"/>
  <c r="E10" i="97"/>
  <c r="I9" i="97"/>
  <c r="I11" i="97" s="1"/>
  <c r="G9" i="97"/>
  <c r="G11" i="97" s="1"/>
  <c r="R35" i="96"/>
  <c r="P35" i="96"/>
  <c r="P37" i="96" s="1"/>
  <c r="N35" i="96"/>
  <c r="L35" i="96"/>
  <c r="I35" i="96"/>
  <c r="G35" i="96"/>
  <c r="G37" i="96" s="1"/>
  <c r="X34" i="96"/>
  <c r="T32" i="96"/>
  <c r="T35" i="96" s="1"/>
  <c r="X31" i="96"/>
  <c r="X35" i="96" s="1"/>
  <c r="V31" i="96"/>
  <c r="V35" i="96" s="1"/>
  <c r="R31" i="96"/>
  <c r="X25" i="96"/>
  <c r="V25" i="96"/>
  <c r="T25" i="96"/>
  <c r="P25" i="96"/>
  <c r="N25" i="96"/>
  <c r="L25" i="96"/>
  <c r="I25" i="96"/>
  <c r="G25" i="96"/>
  <c r="R24" i="96"/>
  <c r="R25" i="96" s="1"/>
  <c r="X19" i="96"/>
  <c r="V19" i="96"/>
  <c r="T19" i="96"/>
  <c r="R19" i="96"/>
  <c r="P19" i="96"/>
  <c r="N19" i="96"/>
  <c r="L19" i="96"/>
  <c r="I19" i="96"/>
  <c r="G19" i="96"/>
  <c r="X11" i="96"/>
  <c r="T11" i="96"/>
  <c r="P11" i="96"/>
  <c r="N11" i="96"/>
  <c r="L11" i="96"/>
  <c r="L37" i="96" s="1"/>
  <c r="G11" i="96"/>
  <c r="V10" i="96"/>
  <c r="V11" i="96" s="1"/>
  <c r="R10" i="96"/>
  <c r="R11" i="96" s="1"/>
  <c r="E10" i="96"/>
  <c r="I9" i="96"/>
  <c r="I11" i="96" s="1"/>
  <c r="R35" i="95"/>
  <c r="P35" i="95"/>
  <c r="N35" i="95"/>
  <c r="N37" i="95" s="1"/>
  <c r="L35" i="95"/>
  <c r="I35" i="95"/>
  <c r="G35" i="95"/>
  <c r="X34" i="95"/>
  <c r="T32" i="95"/>
  <c r="T35" i="95" s="1"/>
  <c r="T37" i="95" s="1"/>
  <c r="X31" i="95"/>
  <c r="X35" i="95" s="1"/>
  <c r="X37" i="95" s="1"/>
  <c r="V31" i="95"/>
  <c r="V35" i="95" s="1"/>
  <c r="R31" i="95"/>
  <c r="X25" i="95"/>
  <c r="V25" i="95"/>
  <c r="T25" i="95"/>
  <c r="P25" i="95"/>
  <c r="N25" i="95"/>
  <c r="L25" i="95"/>
  <c r="I25" i="95"/>
  <c r="G25" i="95"/>
  <c r="R24" i="95"/>
  <c r="R25" i="95" s="1"/>
  <c r="X19" i="95"/>
  <c r="V19" i="95"/>
  <c r="T19" i="95"/>
  <c r="R19" i="95"/>
  <c r="P19" i="95"/>
  <c r="N19" i="95"/>
  <c r="L19" i="95"/>
  <c r="I19" i="95"/>
  <c r="G19" i="95"/>
  <c r="X11" i="95"/>
  <c r="T11" i="95"/>
  <c r="R11" i="95"/>
  <c r="P11" i="95"/>
  <c r="N11" i="95"/>
  <c r="L11" i="95"/>
  <c r="I11" i="95"/>
  <c r="G11" i="95"/>
  <c r="V10" i="95"/>
  <c r="V11" i="95" s="1"/>
  <c r="R10" i="95"/>
  <c r="E10" i="95"/>
  <c r="X35" i="94"/>
  <c r="V35" i="94"/>
  <c r="P35" i="94"/>
  <c r="N35" i="94"/>
  <c r="L35" i="94"/>
  <c r="I35" i="94"/>
  <c r="G35" i="94"/>
  <c r="T32" i="94"/>
  <c r="T35" i="94" s="1"/>
  <c r="T37" i="94" s="1"/>
  <c r="R31" i="94"/>
  <c r="R35" i="94" s="1"/>
  <c r="X25" i="94"/>
  <c r="V25" i="94"/>
  <c r="T25" i="94"/>
  <c r="R25" i="94"/>
  <c r="P25" i="94"/>
  <c r="N25" i="94"/>
  <c r="L25" i="94"/>
  <c r="I25" i="94"/>
  <c r="I37" i="94" s="1"/>
  <c r="G25" i="94"/>
  <c r="X19" i="94"/>
  <c r="V19" i="94"/>
  <c r="T19" i="94"/>
  <c r="R19" i="94"/>
  <c r="P19" i="94"/>
  <c r="N19" i="94"/>
  <c r="L19" i="94"/>
  <c r="I19" i="94"/>
  <c r="G19" i="94"/>
  <c r="X11" i="94"/>
  <c r="V11" i="94"/>
  <c r="T11" i="94"/>
  <c r="P11" i="94"/>
  <c r="N11" i="94"/>
  <c r="L11" i="94"/>
  <c r="I11" i="94"/>
  <c r="G11" i="94"/>
  <c r="R10" i="94"/>
  <c r="R11" i="94" s="1"/>
  <c r="E10" i="94"/>
  <c r="X35" i="93"/>
  <c r="V35" i="93"/>
  <c r="T35" i="93"/>
  <c r="R35" i="93"/>
  <c r="P35" i="93"/>
  <c r="N35" i="93"/>
  <c r="L35" i="93"/>
  <c r="I35" i="93"/>
  <c r="G35" i="93"/>
  <c r="X25" i="93"/>
  <c r="V25" i="93"/>
  <c r="T25" i="93"/>
  <c r="R25" i="93"/>
  <c r="P25" i="93"/>
  <c r="N25" i="93"/>
  <c r="L25" i="93"/>
  <c r="I25" i="93"/>
  <c r="G25" i="93"/>
  <c r="X19" i="93"/>
  <c r="V19" i="93"/>
  <c r="T19" i="93"/>
  <c r="R19" i="93"/>
  <c r="P19" i="93"/>
  <c r="N19" i="93"/>
  <c r="L19" i="93"/>
  <c r="I19" i="93"/>
  <c r="G19" i="93"/>
  <c r="X11" i="93"/>
  <c r="V11" i="93"/>
  <c r="T11" i="93"/>
  <c r="R11" i="93"/>
  <c r="P11" i="93"/>
  <c r="N11" i="93"/>
  <c r="L11" i="93"/>
  <c r="I11" i="93"/>
  <c r="G11" i="93"/>
  <c r="E10" i="93"/>
  <c r="L77" i="92"/>
  <c r="L66" i="92"/>
  <c r="L60" i="92"/>
  <c r="L52" i="92"/>
  <c r="I37" i="92"/>
  <c r="X35" i="92"/>
  <c r="V35" i="92"/>
  <c r="P35" i="92"/>
  <c r="N35" i="92"/>
  <c r="L35" i="92"/>
  <c r="I35" i="92"/>
  <c r="G35" i="92"/>
  <c r="T34" i="92"/>
  <c r="T32" i="92"/>
  <c r="T35" i="92" s="1"/>
  <c r="T37" i="92" s="1"/>
  <c r="R31" i="92"/>
  <c r="R35" i="92" s="1"/>
  <c r="X25" i="92"/>
  <c r="V25" i="92"/>
  <c r="T25" i="92"/>
  <c r="R25" i="92"/>
  <c r="P25" i="92"/>
  <c r="N25" i="92"/>
  <c r="L25" i="92"/>
  <c r="I25" i="92"/>
  <c r="G25" i="92"/>
  <c r="X19" i="92"/>
  <c r="V19" i="92"/>
  <c r="V37" i="92" s="1"/>
  <c r="T19" i="92"/>
  <c r="R19" i="92"/>
  <c r="P19" i="92"/>
  <c r="N19" i="92"/>
  <c r="L19" i="92"/>
  <c r="I19" i="92"/>
  <c r="G19" i="92"/>
  <c r="X11" i="92"/>
  <c r="V11" i="92"/>
  <c r="T11" i="92"/>
  <c r="P11" i="92"/>
  <c r="N11" i="92"/>
  <c r="L11" i="92"/>
  <c r="I11" i="92"/>
  <c r="G11" i="92"/>
  <c r="R10" i="92"/>
  <c r="R11" i="92" s="1"/>
  <c r="E10" i="92"/>
  <c r="L77" i="90"/>
  <c r="L66" i="90"/>
  <c r="L60" i="90"/>
  <c r="L52" i="90"/>
  <c r="X35" i="90"/>
  <c r="V35" i="90"/>
  <c r="P35" i="90"/>
  <c r="N35" i="90"/>
  <c r="N37" i="90" s="1"/>
  <c r="L35" i="90"/>
  <c r="I35" i="90"/>
  <c r="G35" i="90"/>
  <c r="T34" i="90"/>
  <c r="T32" i="90"/>
  <c r="T35" i="90" s="1"/>
  <c r="T37" i="90" s="1"/>
  <c r="R31" i="90"/>
  <c r="R35" i="90" s="1"/>
  <c r="X25" i="90"/>
  <c r="V25" i="90"/>
  <c r="V37" i="90" s="1"/>
  <c r="T25" i="90"/>
  <c r="R25" i="90"/>
  <c r="P25" i="90"/>
  <c r="N25" i="90"/>
  <c r="L25" i="90"/>
  <c r="I25" i="90"/>
  <c r="G25" i="90"/>
  <c r="X19" i="90"/>
  <c r="V19" i="90"/>
  <c r="T19" i="90"/>
  <c r="R19" i="90"/>
  <c r="P19" i="90"/>
  <c r="N19" i="90"/>
  <c r="L19" i="90"/>
  <c r="I19" i="90"/>
  <c r="G19" i="90"/>
  <c r="X11" i="90"/>
  <c r="V11" i="90"/>
  <c r="T11" i="90"/>
  <c r="P11" i="90"/>
  <c r="N11" i="90"/>
  <c r="L11" i="90"/>
  <c r="I11" i="90"/>
  <c r="G11" i="90"/>
  <c r="R10" i="90"/>
  <c r="R11" i="90" s="1"/>
  <c r="E10" i="90"/>
  <c r="L77" i="89"/>
  <c r="L66" i="89"/>
  <c r="L60" i="89"/>
  <c r="L52" i="89"/>
  <c r="X35" i="89"/>
  <c r="V35" i="89"/>
  <c r="P35" i="89"/>
  <c r="N35" i="89"/>
  <c r="L35" i="89"/>
  <c r="L37" i="89" s="1"/>
  <c r="I35" i="89"/>
  <c r="G35" i="89"/>
  <c r="T34" i="89"/>
  <c r="T32" i="89"/>
  <c r="T35" i="89" s="1"/>
  <c r="R31" i="89"/>
  <c r="R35" i="89" s="1"/>
  <c r="X25" i="89"/>
  <c r="V25" i="89"/>
  <c r="T25" i="89"/>
  <c r="R25" i="89"/>
  <c r="P25" i="89"/>
  <c r="N25" i="89"/>
  <c r="L25" i="89"/>
  <c r="I25" i="89"/>
  <c r="G25" i="89"/>
  <c r="X19" i="89"/>
  <c r="V19" i="89"/>
  <c r="T19" i="89"/>
  <c r="R19" i="89"/>
  <c r="P19" i="89"/>
  <c r="N19" i="89"/>
  <c r="L19" i="89"/>
  <c r="I19" i="89"/>
  <c r="G19" i="89"/>
  <c r="X11" i="89"/>
  <c r="V11" i="89"/>
  <c r="T11" i="89"/>
  <c r="P11" i="89"/>
  <c r="N11" i="89"/>
  <c r="L11" i="89"/>
  <c r="I11" i="89"/>
  <c r="G11" i="89"/>
  <c r="R10" i="89"/>
  <c r="R11" i="89" s="1"/>
  <c r="E10" i="89"/>
  <c r="L77" i="88"/>
  <c r="L79" i="88" s="1"/>
  <c r="L66" i="88"/>
  <c r="L60" i="88"/>
  <c r="L52" i="88"/>
  <c r="X35" i="88"/>
  <c r="V35" i="88"/>
  <c r="P35" i="88"/>
  <c r="N35" i="88"/>
  <c r="L35" i="88"/>
  <c r="I35" i="88"/>
  <c r="G35" i="88"/>
  <c r="T34" i="88"/>
  <c r="T32" i="88"/>
  <c r="T35" i="88" s="1"/>
  <c r="T37" i="88" s="1"/>
  <c r="R31" i="88"/>
  <c r="R35" i="88" s="1"/>
  <c r="X25" i="88"/>
  <c r="V25" i="88"/>
  <c r="T25" i="88"/>
  <c r="R25" i="88"/>
  <c r="P25" i="88"/>
  <c r="N25" i="88"/>
  <c r="L25" i="88"/>
  <c r="I25" i="88"/>
  <c r="G25" i="88"/>
  <c r="X19" i="88"/>
  <c r="V19" i="88"/>
  <c r="T19" i="88"/>
  <c r="R19" i="88"/>
  <c r="P19" i="88"/>
  <c r="N19" i="88"/>
  <c r="L19" i="88"/>
  <c r="I19" i="88"/>
  <c r="G19" i="88"/>
  <c r="X11" i="88"/>
  <c r="V11" i="88"/>
  <c r="T11" i="88"/>
  <c r="R11" i="88"/>
  <c r="P11" i="88"/>
  <c r="N11" i="88"/>
  <c r="L11" i="88"/>
  <c r="I11" i="88"/>
  <c r="I37" i="88" s="1"/>
  <c r="G11" i="88"/>
  <c r="R10" i="88"/>
  <c r="X35" i="87"/>
  <c r="V35" i="87"/>
  <c r="P35" i="87"/>
  <c r="N35" i="87"/>
  <c r="L35" i="87"/>
  <c r="L37" i="87" s="1"/>
  <c r="I35" i="87"/>
  <c r="G35" i="87"/>
  <c r="T34" i="87"/>
  <c r="T32" i="87"/>
  <c r="T35" i="87" s="1"/>
  <c r="R31" i="87"/>
  <c r="R35" i="87" s="1"/>
  <c r="X25" i="87"/>
  <c r="V25" i="87"/>
  <c r="T25" i="87"/>
  <c r="R25" i="87"/>
  <c r="P25" i="87"/>
  <c r="N25" i="87"/>
  <c r="L25" i="87"/>
  <c r="I25" i="87"/>
  <c r="G25" i="87"/>
  <c r="X19" i="87"/>
  <c r="V19" i="87"/>
  <c r="T19" i="87"/>
  <c r="R19" i="87"/>
  <c r="P19" i="87"/>
  <c r="N19" i="87"/>
  <c r="L19" i="87"/>
  <c r="I19" i="87"/>
  <c r="G19" i="87"/>
  <c r="X11" i="87"/>
  <c r="V11" i="87"/>
  <c r="T11" i="87"/>
  <c r="P11" i="87"/>
  <c r="N11" i="87"/>
  <c r="L11" i="87"/>
  <c r="I11" i="87"/>
  <c r="G11" i="87"/>
  <c r="R10" i="87"/>
  <c r="R11" i="87" s="1"/>
  <c r="L78" i="86"/>
  <c r="L67" i="86"/>
  <c r="L61" i="86"/>
  <c r="L53" i="86"/>
  <c r="X35" i="86"/>
  <c r="V35" i="86"/>
  <c r="P35" i="86"/>
  <c r="P37" i="86" s="1"/>
  <c r="N35" i="86"/>
  <c r="L35" i="86"/>
  <c r="I35" i="86"/>
  <c r="G35" i="86"/>
  <c r="T34" i="86"/>
  <c r="T32" i="86"/>
  <c r="T35" i="86" s="1"/>
  <c r="T37" i="86" s="1"/>
  <c r="R31" i="86"/>
  <c r="R35" i="86" s="1"/>
  <c r="X25" i="86"/>
  <c r="V25" i="86"/>
  <c r="T25" i="86"/>
  <c r="R25" i="86"/>
  <c r="P25" i="86"/>
  <c r="N25" i="86"/>
  <c r="L25" i="86"/>
  <c r="I25" i="86"/>
  <c r="G25" i="86"/>
  <c r="X19" i="86"/>
  <c r="V19" i="86"/>
  <c r="V37" i="86" s="1"/>
  <c r="T19" i="86"/>
  <c r="R19" i="86"/>
  <c r="P19" i="86"/>
  <c r="N19" i="86"/>
  <c r="L19" i="86"/>
  <c r="I19" i="86"/>
  <c r="G19" i="86"/>
  <c r="G37" i="86" s="1"/>
  <c r="X11" i="86"/>
  <c r="V11" i="86"/>
  <c r="T11" i="86"/>
  <c r="P11" i="86"/>
  <c r="N11" i="86"/>
  <c r="L11" i="86"/>
  <c r="I11" i="86"/>
  <c r="G11" i="86"/>
  <c r="R10" i="86"/>
  <c r="R11" i="86" s="1"/>
  <c r="L78" i="85"/>
  <c r="L67" i="85"/>
  <c r="L61" i="85"/>
  <c r="L53" i="85"/>
  <c r="X35" i="85"/>
  <c r="V35" i="85"/>
  <c r="P35" i="85"/>
  <c r="N35" i="85"/>
  <c r="L35" i="85"/>
  <c r="I35" i="85"/>
  <c r="G35" i="85"/>
  <c r="T34" i="85"/>
  <c r="T32" i="85"/>
  <c r="T35" i="85" s="1"/>
  <c r="R31" i="85"/>
  <c r="R35" i="85" s="1"/>
  <c r="X25" i="85"/>
  <c r="V25" i="85"/>
  <c r="T25" i="85"/>
  <c r="R25" i="85"/>
  <c r="P25" i="85"/>
  <c r="N25" i="85"/>
  <c r="L25" i="85"/>
  <c r="I25" i="85"/>
  <c r="G25" i="85"/>
  <c r="X19" i="85"/>
  <c r="V19" i="85"/>
  <c r="T19" i="85"/>
  <c r="R19" i="85"/>
  <c r="P19" i="85"/>
  <c r="N19" i="85"/>
  <c r="L19" i="85"/>
  <c r="I19" i="85"/>
  <c r="I37" i="85" s="1"/>
  <c r="G19" i="85"/>
  <c r="X11" i="85"/>
  <c r="V11" i="85"/>
  <c r="T11" i="85"/>
  <c r="P11" i="85"/>
  <c r="N11" i="85"/>
  <c r="L11" i="85"/>
  <c r="I11" i="85"/>
  <c r="G11" i="85"/>
  <c r="R10" i="85"/>
  <c r="R11" i="85" s="1"/>
  <c r="L40" i="84"/>
  <c r="X35" i="84"/>
  <c r="V35" i="84"/>
  <c r="P35" i="84"/>
  <c r="P37" i="84" s="1"/>
  <c r="N35" i="84"/>
  <c r="L35" i="84"/>
  <c r="I35" i="84"/>
  <c r="G35" i="84"/>
  <c r="T34" i="84"/>
  <c r="T32" i="84"/>
  <c r="T35" i="84" s="1"/>
  <c r="R31" i="84"/>
  <c r="R35" i="84" s="1"/>
  <c r="X25" i="84"/>
  <c r="V25" i="84"/>
  <c r="T25" i="84"/>
  <c r="R25" i="84"/>
  <c r="P25" i="84"/>
  <c r="N25" i="84"/>
  <c r="L25" i="84"/>
  <c r="I25" i="84"/>
  <c r="G25" i="84"/>
  <c r="X19" i="84"/>
  <c r="V19" i="84"/>
  <c r="V37" i="84" s="1"/>
  <c r="T19" i="84"/>
  <c r="R19" i="84"/>
  <c r="P19" i="84"/>
  <c r="N19" i="84"/>
  <c r="L19" i="84"/>
  <c r="I19" i="84"/>
  <c r="G19" i="84"/>
  <c r="G37" i="84" s="1"/>
  <c r="X11" i="84"/>
  <c r="V11" i="84"/>
  <c r="T11" i="84"/>
  <c r="P11" i="84"/>
  <c r="N11" i="84"/>
  <c r="L11" i="84"/>
  <c r="I11" i="84"/>
  <c r="G11" i="84"/>
  <c r="R10" i="84"/>
  <c r="R11" i="84" s="1"/>
  <c r="L74" i="83"/>
  <c r="L64" i="83"/>
  <c r="L58" i="83"/>
  <c r="X35" i="83"/>
  <c r="V35" i="83"/>
  <c r="P35" i="83"/>
  <c r="N35" i="83"/>
  <c r="L35" i="83"/>
  <c r="I35" i="83"/>
  <c r="G35" i="83"/>
  <c r="T34" i="83"/>
  <c r="T31" i="83"/>
  <c r="R31" i="83"/>
  <c r="R35" i="83" s="1"/>
  <c r="X25" i="83"/>
  <c r="V25" i="83"/>
  <c r="T25" i="83"/>
  <c r="R25" i="83"/>
  <c r="P25" i="83"/>
  <c r="N25" i="83"/>
  <c r="L25" i="83"/>
  <c r="I25" i="83"/>
  <c r="G25" i="83"/>
  <c r="X19" i="83"/>
  <c r="X37" i="83" s="1"/>
  <c r="V19" i="83"/>
  <c r="T19" i="83"/>
  <c r="R19" i="83"/>
  <c r="P19" i="83"/>
  <c r="P37" i="83" s="1"/>
  <c r="N19" i="83"/>
  <c r="L19" i="83"/>
  <c r="I19" i="83"/>
  <c r="G19" i="83"/>
  <c r="G37" i="83" s="1"/>
  <c r="X11" i="83"/>
  <c r="V11" i="83"/>
  <c r="T11" i="83"/>
  <c r="R11" i="83"/>
  <c r="P11" i="83"/>
  <c r="N11" i="83"/>
  <c r="L11" i="83"/>
  <c r="I11" i="83"/>
  <c r="I37" i="83" s="1"/>
  <c r="G11" i="83"/>
  <c r="R10" i="83"/>
  <c r="X35" i="82"/>
  <c r="X37" i="82" s="1"/>
  <c r="V35" i="82"/>
  <c r="V37" i="82" s="1"/>
  <c r="P35" i="82"/>
  <c r="N35" i="82"/>
  <c r="L35" i="82"/>
  <c r="I35" i="82"/>
  <c r="G35" i="82"/>
  <c r="T34" i="82"/>
  <c r="T31" i="82"/>
  <c r="T35" i="82" s="1"/>
  <c r="T37" i="82" s="1"/>
  <c r="R31" i="82"/>
  <c r="R35" i="82" s="1"/>
  <c r="Z30" i="82"/>
  <c r="AA29" i="82"/>
  <c r="AA31" i="82" s="1"/>
  <c r="AA33" i="82" s="1"/>
  <c r="Z28" i="82"/>
  <c r="Z31" i="82" s="1"/>
  <c r="Z33" i="82" s="1"/>
  <c r="X25" i="82"/>
  <c r="V25" i="82"/>
  <c r="T25" i="82"/>
  <c r="R25" i="82"/>
  <c r="P25" i="82"/>
  <c r="N25" i="82"/>
  <c r="L25" i="82"/>
  <c r="I25" i="82"/>
  <c r="I37" i="82" s="1"/>
  <c r="G25" i="82"/>
  <c r="AA21" i="82"/>
  <c r="Z20" i="82"/>
  <c r="Z21" i="82" s="1"/>
  <c r="X19" i="82"/>
  <c r="V19" i="82"/>
  <c r="T19" i="82"/>
  <c r="R19" i="82"/>
  <c r="P19" i="82"/>
  <c r="N19" i="82"/>
  <c r="L19" i="82"/>
  <c r="I19" i="82"/>
  <c r="G19" i="82"/>
  <c r="AA15" i="82"/>
  <c r="Z11" i="82"/>
  <c r="Z15" i="82" s="1"/>
  <c r="X11" i="82"/>
  <c r="V11" i="82"/>
  <c r="T11" i="82"/>
  <c r="P11" i="82"/>
  <c r="N11" i="82"/>
  <c r="L11" i="82"/>
  <c r="I11" i="82"/>
  <c r="G11" i="82"/>
  <c r="R10" i="82"/>
  <c r="R11" i="82" s="1"/>
  <c r="X35" i="81"/>
  <c r="V35" i="81"/>
  <c r="P35" i="81"/>
  <c r="N35" i="81"/>
  <c r="L35" i="81"/>
  <c r="I35" i="81"/>
  <c r="G35" i="81"/>
  <c r="T34" i="81"/>
  <c r="T31" i="81"/>
  <c r="R31" i="81"/>
  <c r="R35" i="81" s="1"/>
  <c r="X25" i="81"/>
  <c r="V25" i="81"/>
  <c r="T25" i="81"/>
  <c r="R25" i="81"/>
  <c r="P25" i="81"/>
  <c r="N25" i="81"/>
  <c r="L25" i="81"/>
  <c r="I25" i="81"/>
  <c r="G25" i="81"/>
  <c r="X19" i="81"/>
  <c r="V19" i="81"/>
  <c r="T19" i="81"/>
  <c r="R19" i="81"/>
  <c r="P19" i="81"/>
  <c r="N19" i="81"/>
  <c r="L19" i="81"/>
  <c r="I19" i="81"/>
  <c r="G19" i="81"/>
  <c r="G37" i="81" s="1"/>
  <c r="X11" i="81"/>
  <c r="V11" i="81"/>
  <c r="T11" i="81"/>
  <c r="P11" i="81"/>
  <c r="N11" i="81"/>
  <c r="L11" i="81"/>
  <c r="I11" i="81"/>
  <c r="G11" i="81"/>
  <c r="R10" i="81"/>
  <c r="R11" i="81" s="1"/>
  <c r="X35" i="80"/>
  <c r="V35" i="80"/>
  <c r="P35" i="80"/>
  <c r="N35" i="80"/>
  <c r="L35" i="80"/>
  <c r="I35" i="80"/>
  <c r="G35" i="80"/>
  <c r="T34" i="80"/>
  <c r="T31" i="80"/>
  <c r="T35" i="80" s="1"/>
  <c r="R31" i="80"/>
  <c r="R35" i="80" s="1"/>
  <c r="X25" i="80"/>
  <c r="V25" i="80"/>
  <c r="T25" i="80"/>
  <c r="R25" i="80"/>
  <c r="P25" i="80"/>
  <c r="N25" i="80"/>
  <c r="L25" i="80"/>
  <c r="I25" i="80"/>
  <c r="G25" i="80"/>
  <c r="X19" i="80"/>
  <c r="V19" i="80"/>
  <c r="T19" i="80"/>
  <c r="R19" i="80"/>
  <c r="P19" i="80"/>
  <c r="N19" i="80"/>
  <c r="L19" i="80"/>
  <c r="I19" i="80"/>
  <c r="G19" i="80"/>
  <c r="X11" i="80"/>
  <c r="V11" i="80"/>
  <c r="T11" i="80"/>
  <c r="P11" i="80"/>
  <c r="N11" i="80"/>
  <c r="L11" i="80"/>
  <c r="I11" i="80"/>
  <c r="G11" i="80"/>
  <c r="R10" i="80"/>
  <c r="R11" i="80" s="1"/>
  <c r="X35" i="78"/>
  <c r="V35" i="78"/>
  <c r="T35" i="78"/>
  <c r="R35" i="78"/>
  <c r="P35" i="78"/>
  <c r="N35" i="78"/>
  <c r="L35" i="78"/>
  <c r="I35" i="78"/>
  <c r="G35" i="78"/>
  <c r="X25" i="78"/>
  <c r="V25" i="78"/>
  <c r="T25" i="78"/>
  <c r="R25" i="78"/>
  <c r="P25" i="78"/>
  <c r="N25" i="78"/>
  <c r="L25" i="78"/>
  <c r="I25" i="78"/>
  <c r="G25" i="78"/>
  <c r="X19" i="78"/>
  <c r="V19" i="78"/>
  <c r="T19" i="78"/>
  <c r="R19" i="78"/>
  <c r="P19" i="78"/>
  <c r="N19" i="78"/>
  <c r="L19" i="78"/>
  <c r="I19" i="78"/>
  <c r="G19" i="78"/>
  <c r="X11" i="78"/>
  <c r="V11" i="78"/>
  <c r="T11" i="78"/>
  <c r="R11" i="78"/>
  <c r="P11" i="78"/>
  <c r="N11" i="78"/>
  <c r="L11" i="78"/>
  <c r="I11" i="78"/>
  <c r="G11" i="78"/>
  <c r="V36" i="79"/>
  <c r="N36" i="79"/>
  <c r="L36" i="79"/>
  <c r="I36" i="79"/>
  <c r="G36" i="79"/>
  <c r="R35" i="79"/>
  <c r="R34" i="79"/>
  <c r="P34" i="79"/>
  <c r="N34" i="79"/>
  <c r="T33" i="79"/>
  <c r="T36" i="79" s="1"/>
  <c r="T38" i="79" s="1"/>
  <c r="R32" i="79"/>
  <c r="R36" i="79" s="1"/>
  <c r="P32" i="79"/>
  <c r="P36" i="79" s="1"/>
  <c r="V25" i="79"/>
  <c r="T25" i="79"/>
  <c r="R25" i="79"/>
  <c r="P25" i="79"/>
  <c r="N25" i="79"/>
  <c r="L25" i="79"/>
  <c r="I25" i="79"/>
  <c r="G25" i="79"/>
  <c r="R24" i="79"/>
  <c r="V19" i="79"/>
  <c r="T19" i="79"/>
  <c r="R19" i="79"/>
  <c r="P19" i="79"/>
  <c r="N19" i="79"/>
  <c r="L19" i="79"/>
  <c r="I19" i="79"/>
  <c r="G19" i="79"/>
  <c r="T11" i="79"/>
  <c r="R11" i="79"/>
  <c r="P11" i="79"/>
  <c r="N11" i="79"/>
  <c r="L11" i="79"/>
  <c r="I11" i="79"/>
  <c r="G11" i="79"/>
  <c r="R10" i="79"/>
  <c r="V36" i="77"/>
  <c r="P36" i="77"/>
  <c r="N36" i="77"/>
  <c r="L36" i="77"/>
  <c r="I36" i="77"/>
  <c r="G36" i="77"/>
  <c r="R35" i="77"/>
  <c r="R34" i="77"/>
  <c r="R36" i="77" s="1"/>
  <c r="T33" i="77"/>
  <c r="T36" i="77" s="1"/>
  <c r="T38" i="77" s="1"/>
  <c r="R32" i="77"/>
  <c r="V25" i="77"/>
  <c r="T25" i="77"/>
  <c r="P25" i="77"/>
  <c r="N25" i="77"/>
  <c r="L25" i="77"/>
  <c r="I25" i="77"/>
  <c r="G25" i="77"/>
  <c r="R24" i="77"/>
  <c r="R25" i="77" s="1"/>
  <c r="V19" i="77"/>
  <c r="T19" i="77"/>
  <c r="R19" i="77"/>
  <c r="P19" i="77"/>
  <c r="N19" i="77"/>
  <c r="L19" i="77"/>
  <c r="I19" i="77"/>
  <c r="G19" i="77"/>
  <c r="T11" i="77"/>
  <c r="P11" i="77"/>
  <c r="N11" i="77"/>
  <c r="L11" i="77"/>
  <c r="I11" i="77"/>
  <c r="G11" i="77"/>
  <c r="R10" i="77"/>
  <c r="R11" i="77" s="1"/>
  <c r="V36" i="76"/>
  <c r="P36" i="76"/>
  <c r="N36" i="76"/>
  <c r="L36" i="76"/>
  <c r="I36" i="76"/>
  <c r="G36" i="76"/>
  <c r="R35" i="76"/>
  <c r="R34" i="76"/>
  <c r="T33" i="76"/>
  <c r="T36" i="76" s="1"/>
  <c r="R32" i="76"/>
  <c r="V25" i="76"/>
  <c r="T25" i="76"/>
  <c r="P25" i="76"/>
  <c r="N25" i="76"/>
  <c r="L25" i="76"/>
  <c r="I25" i="76"/>
  <c r="G25" i="76"/>
  <c r="R24" i="76"/>
  <c r="R25" i="76" s="1"/>
  <c r="V19" i="76"/>
  <c r="T19" i="76"/>
  <c r="R19" i="76"/>
  <c r="P19" i="76"/>
  <c r="N19" i="76"/>
  <c r="L19" i="76"/>
  <c r="I19" i="76"/>
  <c r="G19" i="76"/>
  <c r="T11" i="76"/>
  <c r="P11" i="76"/>
  <c r="N11" i="76"/>
  <c r="L11" i="76"/>
  <c r="I11" i="76"/>
  <c r="G11" i="76"/>
  <c r="R10" i="76"/>
  <c r="R11" i="76" s="1"/>
  <c r="V36" i="75"/>
  <c r="V38" i="75" s="1"/>
  <c r="P36" i="75"/>
  <c r="N36" i="75"/>
  <c r="L36" i="75"/>
  <c r="I36" i="75"/>
  <c r="G36" i="75"/>
  <c r="R35" i="75"/>
  <c r="R34" i="75"/>
  <c r="T33" i="75"/>
  <c r="T36" i="75" s="1"/>
  <c r="T38" i="75" s="1"/>
  <c r="R32" i="75"/>
  <c r="R36" i="75" s="1"/>
  <c r="R38" i="75" s="1"/>
  <c r="V25" i="75"/>
  <c r="T25" i="75"/>
  <c r="R25" i="75"/>
  <c r="P25" i="75"/>
  <c r="N25" i="75"/>
  <c r="L25" i="75"/>
  <c r="I25" i="75"/>
  <c r="G25" i="75"/>
  <c r="R24" i="75"/>
  <c r="V19" i="75"/>
  <c r="T19" i="75"/>
  <c r="R19" i="75"/>
  <c r="P19" i="75"/>
  <c r="N19" i="75"/>
  <c r="L19" i="75"/>
  <c r="I19" i="75"/>
  <c r="G19" i="75"/>
  <c r="T11" i="75"/>
  <c r="R11" i="75"/>
  <c r="P11" i="75"/>
  <c r="N11" i="75"/>
  <c r="L11" i="75"/>
  <c r="I11" i="75"/>
  <c r="G11" i="75"/>
  <c r="R10" i="75"/>
  <c r="N76" i="74"/>
  <c r="L66" i="74"/>
  <c r="N65" i="74"/>
  <c r="G63" i="74"/>
  <c r="L60" i="74"/>
  <c r="N56" i="74"/>
  <c r="L56" i="74"/>
  <c r="V36" i="74"/>
  <c r="P36" i="74"/>
  <c r="N36" i="74"/>
  <c r="L36" i="74"/>
  <c r="I36" i="74"/>
  <c r="G36" i="74"/>
  <c r="R35" i="74"/>
  <c r="R34" i="74"/>
  <c r="T33" i="74"/>
  <c r="T36" i="74" s="1"/>
  <c r="R32" i="74"/>
  <c r="R36" i="74" s="1"/>
  <c r="V25" i="74"/>
  <c r="T25" i="74"/>
  <c r="R25" i="74"/>
  <c r="P25" i="74"/>
  <c r="N25" i="74"/>
  <c r="L25" i="74"/>
  <c r="I25" i="74"/>
  <c r="G25" i="74"/>
  <c r="V19" i="74"/>
  <c r="T19" i="74"/>
  <c r="R19" i="74"/>
  <c r="P19" i="74"/>
  <c r="N19" i="74"/>
  <c r="L19" i="74"/>
  <c r="I19" i="74"/>
  <c r="G19" i="74"/>
  <c r="T11" i="74"/>
  <c r="P11" i="74"/>
  <c r="N11" i="74"/>
  <c r="L11" i="74"/>
  <c r="I11" i="74"/>
  <c r="G11" i="74"/>
  <c r="R10" i="74"/>
  <c r="R11" i="74" s="1"/>
  <c r="L66" i="73"/>
  <c r="L60" i="73"/>
  <c r="L56" i="73"/>
  <c r="V36" i="73"/>
  <c r="V38" i="73" s="1"/>
  <c r="P36" i="73"/>
  <c r="N36" i="73"/>
  <c r="L36" i="73"/>
  <c r="I36" i="73"/>
  <c r="I38" i="73" s="1"/>
  <c r="G36" i="73"/>
  <c r="R35" i="73"/>
  <c r="R34" i="73"/>
  <c r="T33" i="73"/>
  <c r="T36" i="73" s="1"/>
  <c r="T38" i="73" s="1"/>
  <c r="R32" i="73"/>
  <c r="R36" i="73" s="1"/>
  <c r="R38" i="73" s="1"/>
  <c r="V25" i="73"/>
  <c r="T25" i="73"/>
  <c r="R25" i="73"/>
  <c r="P25" i="73"/>
  <c r="N25" i="73"/>
  <c r="L25" i="73"/>
  <c r="I25" i="73"/>
  <c r="G25" i="73"/>
  <c r="V19" i="73"/>
  <c r="T19" i="73"/>
  <c r="R19" i="73"/>
  <c r="P19" i="73"/>
  <c r="N19" i="73"/>
  <c r="L19" i="73"/>
  <c r="I19" i="73"/>
  <c r="G19" i="73"/>
  <c r="T11" i="73"/>
  <c r="P11" i="73"/>
  <c r="N11" i="73"/>
  <c r="L11" i="73"/>
  <c r="I11" i="73"/>
  <c r="G11" i="73"/>
  <c r="R10" i="73"/>
  <c r="R11" i="73" s="1"/>
  <c r="L98" i="72"/>
  <c r="L87" i="72"/>
  <c r="L78" i="72"/>
  <c r="L70" i="72"/>
  <c r="L63" i="72"/>
  <c r="L56" i="72"/>
  <c r="V36" i="72"/>
  <c r="P36" i="72"/>
  <c r="N36" i="72"/>
  <c r="L36" i="72"/>
  <c r="I36" i="72"/>
  <c r="G36" i="72"/>
  <c r="R35" i="72"/>
  <c r="R34" i="72"/>
  <c r="T33" i="72"/>
  <c r="T36" i="72" s="1"/>
  <c r="T38" i="72" s="1"/>
  <c r="R32" i="72"/>
  <c r="V25" i="72"/>
  <c r="T25" i="72"/>
  <c r="R25" i="72"/>
  <c r="P25" i="72"/>
  <c r="N25" i="72"/>
  <c r="L25" i="72"/>
  <c r="I25" i="72"/>
  <c r="G25" i="72"/>
  <c r="V19" i="72"/>
  <c r="T19" i="72"/>
  <c r="R19" i="72"/>
  <c r="P19" i="72"/>
  <c r="N19" i="72"/>
  <c r="L19" i="72"/>
  <c r="I19" i="72"/>
  <c r="G19" i="72"/>
  <c r="T11" i="72"/>
  <c r="R11" i="72"/>
  <c r="P11" i="72"/>
  <c r="L11" i="72"/>
  <c r="I11" i="72"/>
  <c r="G11" i="72"/>
  <c r="N10" i="72"/>
  <c r="N11" i="72" s="1"/>
  <c r="L70" i="71"/>
  <c r="L63" i="71"/>
  <c r="L56" i="71"/>
  <c r="V36" i="71"/>
  <c r="P36" i="71"/>
  <c r="P38" i="71" s="1"/>
  <c r="N36" i="71"/>
  <c r="L36" i="71"/>
  <c r="I36" i="71"/>
  <c r="I38" i="71" s="1"/>
  <c r="G36" i="71"/>
  <c r="G38" i="71" s="1"/>
  <c r="R35" i="71"/>
  <c r="T33" i="71"/>
  <c r="T36" i="71" s="1"/>
  <c r="R32" i="71"/>
  <c r="R36" i="71" s="1"/>
  <c r="R38" i="71" s="1"/>
  <c r="V25" i="71"/>
  <c r="T25" i="71"/>
  <c r="R25" i="71"/>
  <c r="P25" i="71"/>
  <c r="N25" i="71"/>
  <c r="L25" i="71"/>
  <c r="I25" i="71"/>
  <c r="G25" i="71"/>
  <c r="V19" i="71"/>
  <c r="T19" i="71"/>
  <c r="R19" i="71"/>
  <c r="P19" i="71"/>
  <c r="N19" i="71"/>
  <c r="L19" i="71"/>
  <c r="I19" i="71"/>
  <c r="G19" i="71"/>
  <c r="T11" i="71"/>
  <c r="R11" i="71"/>
  <c r="P11" i="71"/>
  <c r="N11" i="71"/>
  <c r="L11" i="71"/>
  <c r="I11" i="71"/>
  <c r="G11" i="71"/>
  <c r="L62" i="70"/>
  <c r="L55" i="70"/>
  <c r="L51" i="70"/>
  <c r="V31" i="70"/>
  <c r="P31" i="70"/>
  <c r="P33" i="70" s="1"/>
  <c r="N31" i="70"/>
  <c r="N33" i="70" s="1"/>
  <c r="L31" i="70"/>
  <c r="I31" i="70"/>
  <c r="G31" i="70"/>
  <c r="G33" i="70" s="1"/>
  <c r="R30" i="70"/>
  <c r="T29" i="70"/>
  <c r="T31" i="70" s="1"/>
  <c r="R28" i="70"/>
  <c r="V21" i="70"/>
  <c r="T21" i="70"/>
  <c r="R21" i="70"/>
  <c r="P21" i="70"/>
  <c r="N21" i="70"/>
  <c r="L21" i="70"/>
  <c r="I21" i="70"/>
  <c r="G21" i="70"/>
  <c r="V15" i="70"/>
  <c r="T15" i="70"/>
  <c r="R15" i="70"/>
  <c r="P15" i="70"/>
  <c r="N15" i="70"/>
  <c r="L15" i="70"/>
  <c r="I15" i="70"/>
  <c r="G15" i="70"/>
  <c r="V31" i="69"/>
  <c r="P31" i="69"/>
  <c r="N31" i="69"/>
  <c r="L31" i="69"/>
  <c r="I31" i="69"/>
  <c r="G31" i="69"/>
  <c r="R30" i="69"/>
  <c r="T29" i="69"/>
  <c r="T31" i="69" s="1"/>
  <c r="R28" i="69"/>
  <c r="R31" i="69" s="1"/>
  <c r="V21" i="69"/>
  <c r="T21" i="69"/>
  <c r="P21" i="69"/>
  <c r="N21" i="69"/>
  <c r="L21" i="69"/>
  <c r="I21" i="69"/>
  <c r="G21" i="69"/>
  <c r="R20" i="69"/>
  <c r="R21" i="69" s="1"/>
  <c r="V15" i="69"/>
  <c r="T15" i="69"/>
  <c r="R15" i="69"/>
  <c r="P15" i="69"/>
  <c r="N15" i="69"/>
  <c r="L15" i="69"/>
  <c r="I15" i="69"/>
  <c r="G15" i="69"/>
  <c r="R11" i="69"/>
  <c r="V30" i="68"/>
  <c r="P30" i="68"/>
  <c r="N30" i="68"/>
  <c r="L30" i="68"/>
  <c r="I30" i="68"/>
  <c r="G30" i="68"/>
  <c r="R29" i="68"/>
  <c r="T28" i="68"/>
  <c r="T30" i="68" s="1"/>
  <c r="R27" i="68"/>
  <c r="V20" i="68"/>
  <c r="T20" i="68"/>
  <c r="P20" i="68"/>
  <c r="N20" i="68"/>
  <c r="L20" i="68"/>
  <c r="I20" i="68"/>
  <c r="G20" i="68"/>
  <c r="R18" i="68"/>
  <c r="R20" i="68" s="1"/>
  <c r="V13" i="68"/>
  <c r="T13" i="68"/>
  <c r="P13" i="68"/>
  <c r="N13" i="68"/>
  <c r="L13" i="68"/>
  <c r="I13" i="68"/>
  <c r="G13" i="68"/>
  <c r="R8" i="68"/>
  <c r="R13" i="68" s="1"/>
  <c r="G46" i="67"/>
  <c r="U30" i="67"/>
  <c r="Q30" i="67"/>
  <c r="M30" i="67"/>
  <c r="K30" i="67"/>
  <c r="I30" i="67"/>
  <c r="G30" i="67"/>
  <c r="O27" i="67"/>
  <c r="O30" i="67" s="1"/>
  <c r="S24" i="67"/>
  <c r="S30" i="67" s="1"/>
  <c r="U20" i="67"/>
  <c r="S20" i="67"/>
  <c r="Q20" i="67"/>
  <c r="O20" i="67"/>
  <c r="M20" i="67"/>
  <c r="K20" i="67"/>
  <c r="I20" i="67"/>
  <c r="G20" i="67"/>
  <c r="U13" i="67"/>
  <c r="S13" i="67"/>
  <c r="Q13" i="67"/>
  <c r="O13" i="67"/>
  <c r="M13" i="67"/>
  <c r="K13" i="67"/>
  <c r="I13" i="67"/>
  <c r="G13" i="67"/>
  <c r="V30" i="65"/>
  <c r="T30" i="65"/>
  <c r="R30" i="65"/>
  <c r="P30" i="65"/>
  <c r="N30" i="65"/>
  <c r="L30" i="65"/>
  <c r="I30" i="65"/>
  <c r="G24" i="65"/>
  <c r="G30" i="65" s="1"/>
  <c r="V20" i="65"/>
  <c r="T20" i="65"/>
  <c r="R20" i="65"/>
  <c r="P20" i="65"/>
  <c r="N20" i="65"/>
  <c r="L20" i="65"/>
  <c r="I20" i="65"/>
  <c r="G20" i="65"/>
  <c r="G15" i="65"/>
  <c r="V13" i="65"/>
  <c r="T13" i="65"/>
  <c r="R13" i="65"/>
  <c r="P13" i="65"/>
  <c r="N13" i="65"/>
  <c r="L13" i="65"/>
  <c r="I13" i="65"/>
  <c r="G13" i="65"/>
  <c r="R36" i="64"/>
  <c r="P36" i="64"/>
  <c r="N36" i="64"/>
  <c r="L36" i="64"/>
  <c r="J36" i="64"/>
  <c r="H36" i="64"/>
  <c r="R25" i="64"/>
  <c r="P25" i="64"/>
  <c r="N25" i="64"/>
  <c r="L25" i="64"/>
  <c r="J25" i="64"/>
  <c r="H25" i="64"/>
  <c r="R16" i="64"/>
  <c r="P16" i="64"/>
  <c r="N16" i="64"/>
  <c r="L16" i="64"/>
  <c r="J16" i="64"/>
  <c r="H16" i="64"/>
  <c r="R36" i="63"/>
  <c r="P36" i="63"/>
  <c r="N36" i="63"/>
  <c r="L36" i="63"/>
  <c r="J36" i="63"/>
  <c r="H36" i="63"/>
  <c r="R25" i="63"/>
  <c r="P25" i="63"/>
  <c r="N25" i="63"/>
  <c r="L25" i="63"/>
  <c r="J25" i="63"/>
  <c r="H25" i="63"/>
  <c r="R16" i="63"/>
  <c r="P16" i="63"/>
  <c r="N16" i="63"/>
  <c r="L16" i="63"/>
  <c r="J16" i="63"/>
  <c r="H16" i="63"/>
  <c r="R36" i="62"/>
  <c r="P36" i="62"/>
  <c r="N36" i="62"/>
  <c r="L36" i="62"/>
  <c r="J36" i="62"/>
  <c r="H36" i="62"/>
  <c r="R25" i="62"/>
  <c r="P25" i="62"/>
  <c r="N25" i="62"/>
  <c r="L25" i="62"/>
  <c r="J25" i="62"/>
  <c r="H25" i="62"/>
  <c r="R16" i="62"/>
  <c r="P16" i="62"/>
  <c r="N16" i="62"/>
  <c r="L16" i="62"/>
  <c r="J16" i="62"/>
  <c r="H16" i="62"/>
  <c r="R36" i="61"/>
  <c r="P36" i="61"/>
  <c r="N36" i="61"/>
  <c r="L36" i="61"/>
  <c r="J36" i="61"/>
  <c r="H36" i="61"/>
  <c r="R25" i="61"/>
  <c r="P25" i="61"/>
  <c r="N25" i="61"/>
  <c r="L25" i="61"/>
  <c r="J25" i="61"/>
  <c r="H25" i="61"/>
  <c r="R16" i="61"/>
  <c r="P16" i="61"/>
  <c r="N16" i="61"/>
  <c r="L16" i="61"/>
  <c r="J16" i="61"/>
  <c r="H16" i="61"/>
  <c r="R36" i="60"/>
  <c r="P36" i="60"/>
  <c r="N36" i="60"/>
  <c r="L36" i="60"/>
  <c r="J36" i="60"/>
  <c r="H36" i="60"/>
  <c r="R25" i="60"/>
  <c r="P25" i="60"/>
  <c r="N25" i="60"/>
  <c r="L25" i="60"/>
  <c r="J25" i="60"/>
  <c r="H25" i="60"/>
  <c r="R16" i="60"/>
  <c r="P16" i="60"/>
  <c r="N16" i="60"/>
  <c r="L16" i="60"/>
  <c r="J16" i="60"/>
  <c r="H16" i="60"/>
  <c r="R36" i="59"/>
  <c r="P36" i="59"/>
  <c r="N36" i="59"/>
  <c r="L36" i="59"/>
  <c r="J36" i="59"/>
  <c r="H36" i="59"/>
  <c r="R25" i="59"/>
  <c r="P25" i="59"/>
  <c r="N25" i="59"/>
  <c r="L25" i="59"/>
  <c r="J25" i="59"/>
  <c r="H25" i="59"/>
  <c r="R16" i="59"/>
  <c r="P16" i="59"/>
  <c r="N16" i="59"/>
  <c r="L16" i="59"/>
  <c r="J16" i="59"/>
  <c r="H16" i="59"/>
  <c r="R36" i="58"/>
  <c r="P36" i="58"/>
  <c r="N36" i="58"/>
  <c r="L36" i="58"/>
  <c r="J36" i="58"/>
  <c r="H36" i="58"/>
  <c r="R25" i="58"/>
  <c r="P25" i="58"/>
  <c r="N25" i="58"/>
  <c r="L25" i="58"/>
  <c r="J25" i="58"/>
  <c r="H25" i="58"/>
  <c r="R16" i="58"/>
  <c r="P16" i="58"/>
  <c r="N16" i="58"/>
  <c r="L16" i="58"/>
  <c r="J16" i="58"/>
  <c r="H16" i="58"/>
  <c r="R36" i="57"/>
  <c r="P36" i="57"/>
  <c r="N36" i="57"/>
  <c r="L36" i="57"/>
  <c r="J36" i="57"/>
  <c r="H36" i="57"/>
  <c r="R25" i="57"/>
  <c r="P25" i="57"/>
  <c r="N25" i="57"/>
  <c r="L25" i="57"/>
  <c r="J25" i="57"/>
  <c r="H25" i="57"/>
  <c r="R16" i="57"/>
  <c r="P16" i="57"/>
  <c r="N16" i="57"/>
  <c r="L16" i="57"/>
  <c r="J16" i="57"/>
  <c r="H16" i="57"/>
  <c r="R36" i="56"/>
  <c r="P36" i="56"/>
  <c r="N36" i="56"/>
  <c r="L36" i="56"/>
  <c r="J36" i="56"/>
  <c r="H36" i="56"/>
  <c r="R25" i="56"/>
  <c r="P25" i="56"/>
  <c r="N25" i="56"/>
  <c r="L25" i="56"/>
  <c r="J25" i="56"/>
  <c r="H25" i="56"/>
  <c r="R16" i="56"/>
  <c r="P16" i="56"/>
  <c r="N16" i="56"/>
  <c r="L16" i="56"/>
  <c r="J16" i="56"/>
  <c r="H16" i="56"/>
  <c r="R36" i="55"/>
  <c r="P36" i="55"/>
  <c r="N36" i="55"/>
  <c r="L36" i="55"/>
  <c r="J36" i="55"/>
  <c r="H36" i="55"/>
  <c r="R25" i="55"/>
  <c r="P25" i="55"/>
  <c r="N25" i="55"/>
  <c r="L25" i="55"/>
  <c r="J25" i="55"/>
  <c r="H25" i="55"/>
  <c r="R16" i="55"/>
  <c r="P16" i="55"/>
  <c r="N16" i="55"/>
  <c r="L16" i="55"/>
  <c r="J16" i="55"/>
  <c r="H16" i="55"/>
  <c r="R36" i="54"/>
  <c r="P36" i="54"/>
  <c r="N36" i="54"/>
  <c r="L36" i="54"/>
  <c r="J36" i="54"/>
  <c r="H36" i="54"/>
  <c r="R25" i="54"/>
  <c r="P25" i="54"/>
  <c r="N25" i="54"/>
  <c r="L25" i="54"/>
  <c r="J25" i="54"/>
  <c r="H25" i="54"/>
  <c r="R16" i="54"/>
  <c r="P16" i="54"/>
  <c r="N16" i="54"/>
  <c r="L16" i="54"/>
  <c r="J16" i="54"/>
  <c r="H16" i="54"/>
  <c r="R37" i="52"/>
  <c r="P37" i="52"/>
  <c r="N37" i="52"/>
  <c r="L37" i="52"/>
  <c r="J37" i="52"/>
  <c r="H37" i="52"/>
  <c r="R26" i="52"/>
  <c r="P26" i="52"/>
  <c r="N26" i="52"/>
  <c r="L26" i="52"/>
  <c r="J26" i="52"/>
  <c r="H26" i="52"/>
  <c r="R17" i="52"/>
  <c r="P17" i="52"/>
  <c r="N17" i="52"/>
  <c r="L17" i="52"/>
  <c r="J17" i="52"/>
  <c r="H17" i="52"/>
  <c r="R37" i="51"/>
  <c r="P37" i="51"/>
  <c r="N37" i="51"/>
  <c r="L37" i="51"/>
  <c r="J37" i="51"/>
  <c r="H37" i="51"/>
  <c r="R26" i="51"/>
  <c r="P26" i="51"/>
  <c r="N26" i="51"/>
  <c r="L26" i="51"/>
  <c r="J26" i="51"/>
  <c r="H26" i="51"/>
  <c r="R17" i="51"/>
  <c r="P17" i="51"/>
  <c r="N17" i="51"/>
  <c r="L17" i="51"/>
  <c r="J17" i="51"/>
  <c r="H17" i="51"/>
  <c r="R37" i="53"/>
  <c r="P37" i="53"/>
  <c r="N37" i="53"/>
  <c r="L37" i="53"/>
  <c r="J37" i="53"/>
  <c r="H37" i="53"/>
  <c r="R26" i="53"/>
  <c r="P26" i="53"/>
  <c r="N26" i="53"/>
  <c r="L26" i="53"/>
  <c r="J26" i="53"/>
  <c r="H26" i="53"/>
  <c r="R17" i="53"/>
  <c r="P17" i="53"/>
  <c r="N17" i="53"/>
  <c r="L17" i="53"/>
  <c r="J17" i="53"/>
  <c r="H17" i="53"/>
  <c r="R37" i="50"/>
  <c r="P37" i="50"/>
  <c r="N37" i="50"/>
  <c r="L37" i="50"/>
  <c r="J37" i="50"/>
  <c r="H37" i="50"/>
  <c r="R26" i="50"/>
  <c r="P26" i="50"/>
  <c r="N26" i="50"/>
  <c r="L26" i="50"/>
  <c r="J26" i="50"/>
  <c r="H26" i="50"/>
  <c r="R17" i="50"/>
  <c r="P17" i="50"/>
  <c r="N17" i="50"/>
  <c r="L17" i="50"/>
  <c r="J17" i="50"/>
  <c r="H17" i="50"/>
  <c r="R37" i="49"/>
  <c r="P37" i="49"/>
  <c r="N37" i="49"/>
  <c r="L37" i="49"/>
  <c r="J37" i="49"/>
  <c r="H37" i="49"/>
  <c r="R26" i="49"/>
  <c r="P26" i="49"/>
  <c r="N26" i="49"/>
  <c r="L26" i="49"/>
  <c r="J26" i="49"/>
  <c r="H26" i="49"/>
  <c r="R17" i="49"/>
  <c r="P17" i="49"/>
  <c r="N17" i="49"/>
  <c r="L17" i="49"/>
  <c r="J17" i="49"/>
  <c r="H17" i="49"/>
  <c r="R37" i="48"/>
  <c r="P37" i="48"/>
  <c r="N37" i="48"/>
  <c r="L37" i="48"/>
  <c r="J37" i="48"/>
  <c r="H37" i="48"/>
  <c r="R26" i="48"/>
  <c r="P26" i="48"/>
  <c r="N26" i="48"/>
  <c r="L26" i="48"/>
  <c r="J26" i="48"/>
  <c r="H26" i="48"/>
  <c r="R17" i="48"/>
  <c r="P17" i="48"/>
  <c r="N17" i="48"/>
  <c r="L17" i="48"/>
  <c r="J17" i="48"/>
  <c r="H17" i="48"/>
  <c r="R37" i="47"/>
  <c r="P37" i="47"/>
  <c r="N37" i="47"/>
  <c r="L37" i="47"/>
  <c r="J37" i="47"/>
  <c r="H37" i="47"/>
  <c r="R26" i="47"/>
  <c r="P26" i="47"/>
  <c r="N26" i="47"/>
  <c r="L26" i="47"/>
  <c r="J26" i="47"/>
  <c r="H26" i="47"/>
  <c r="R17" i="47"/>
  <c r="P17" i="47"/>
  <c r="N17" i="47"/>
  <c r="L17" i="47"/>
  <c r="J17" i="47"/>
  <c r="H17" i="47"/>
  <c r="R37" i="46"/>
  <c r="P37" i="46"/>
  <c r="N37" i="46"/>
  <c r="L37" i="46"/>
  <c r="J37" i="46"/>
  <c r="H37" i="46"/>
  <c r="R26" i="46"/>
  <c r="P26" i="46"/>
  <c r="N26" i="46"/>
  <c r="L26" i="46"/>
  <c r="J26" i="46"/>
  <c r="H26" i="46"/>
  <c r="R17" i="46"/>
  <c r="P17" i="46"/>
  <c r="N17" i="46"/>
  <c r="L17" i="46"/>
  <c r="J17" i="46"/>
  <c r="H17" i="46"/>
  <c r="R37" i="45"/>
  <c r="P37" i="45"/>
  <c r="N37" i="45"/>
  <c r="L37" i="45"/>
  <c r="J37" i="45"/>
  <c r="H37" i="45"/>
  <c r="R26" i="45"/>
  <c r="P26" i="45"/>
  <c r="N26" i="45"/>
  <c r="L26" i="45"/>
  <c r="J26" i="45"/>
  <c r="H26" i="45"/>
  <c r="R17" i="45"/>
  <c r="P17" i="45"/>
  <c r="N17" i="45"/>
  <c r="L17" i="45"/>
  <c r="J17" i="45"/>
  <c r="H17" i="45"/>
  <c r="R37" i="44"/>
  <c r="P37" i="44"/>
  <c r="N37" i="44"/>
  <c r="L37" i="44"/>
  <c r="J37" i="44"/>
  <c r="H37" i="44"/>
  <c r="R26" i="44"/>
  <c r="P26" i="44"/>
  <c r="N26" i="44"/>
  <c r="L26" i="44"/>
  <c r="J26" i="44"/>
  <c r="H26" i="44"/>
  <c r="R17" i="44"/>
  <c r="P17" i="44"/>
  <c r="N17" i="44"/>
  <c r="L17" i="44"/>
  <c r="J17" i="44"/>
  <c r="H17" i="44"/>
  <c r="R37" i="43"/>
  <c r="P37" i="43"/>
  <c r="N37" i="43"/>
  <c r="L37" i="43"/>
  <c r="J37" i="43"/>
  <c r="H37" i="43"/>
  <c r="R26" i="43"/>
  <c r="P26" i="43"/>
  <c r="N26" i="43"/>
  <c r="L26" i="43"/>
  <c r="J26" i="43"/>
  <c r="H26" i="43"/>
  <c r="R17" i="43"/>
  <c r="P17" i="43"/>
  <c r="N17" i="43"/>
  <c r="L17" i="43"/>
  <c r="J17" i="43"/>
  <c r="H17" i="43"/>
  <c r="R37" i="42"/>
  <c r="P37" i="42"/>
  <c r="N37" i="42"/>
  <c r="L37" i="42"/>
  <c r="J37" i="42"/>
  <c r="H37" i="42"/>
  <c r="R26" i="42"/>
  <c r="P26" i="42"/>
  <c r="N26" i="42"/>
  <c r="L26" i="42"/>
  <c r="J26" i="42"/>
  <c r="H26" i="42"/>
  <c r="R17" i="42"/>
  <c r="P17" i="42"/>
  <c r="N17" i="42"/>
  <c r="L17" i="42"/>
  <c r="J17" i="42"/>
  <c r="H17" i="42"/>
  <c r="R37" i="41"/>
  <c r="P37" i="41"/>
  <c r="N37" i="41"/>
  <c r="L37" i="41"/>
  <c r="J37" i="41"/>
  <c r="H37" i="41"/>
  <c r="R26" i="41"/>
  <c r="P26" i="41"/>
  <c r="N26" i="41"/>
  <c r="L26" i="41"/>
  <c r="J26" i="41"/>
  <c r="H26" i="41"/>
  <c r="R17" i="41"/>
  <c r="P17" i="41"/>
  <c r="N17" i="41"/>
  <c r="L17" i="41"/>
  <c r="J17" i="41"/>
  <c r="H17" i="41"/>
  <c r="R37" i="40"/>
  <c r="P37" i="40"/>
  <c r="N37" i="40"/>
  <c r="L37" i="40"/>
  <c r="J37" i="40"/>
  <c r="H37" i="40"/>
  <c r="R26" i="40"/>
  <c r="P26" i="40"/>
  <c r="N26" i="40"/>
  <c r="L26" i="40"/>
  <c r="J26" i="40"/>
  <c r="H26" i="40"/>
  <c r="R17" i="40"/>
  <c r="P17" i="40"/>
  <c r="N17" i="40"/>
  <c r="L17" i="40"/>
  <c r="J17" i="40"/>
  <c r="H17" i="40"/>
  <c r="R37" i="39"/>
  <c r="P37" i="39"/>
  <c r="N37" i="39"/>
  <c r="L37" i="39"/>
  <c r="J37" i="39"/>
  <c r="H37" i="39"/>
  <c r="R26" i="39"/>
  <c r="P26" i="39"/>
  <c r="N26" i="39"/>
  <c r="L26" i="39"/>
  <c r="J26" i="39"/>
  <c r="H26" i="39"/>
  <c r="R17" i="39"/>
  <c r="P17" i="39"/>
  <c r="N17" i="39"/>
  <c r="L17" i="39"/>
  <c r="J17" i="39"/>
  <c r="H17" i="39"/>
  <c r="N38" i="74" l="1"/>
  <c r="R37" i="80"/>
  <c r="I37" i="80"/>
  <c r="V37" i="80"/>
  <c r="P37" i="81"/>
  <c r="L37" i="85"/>
  <c r="G38" i="75"/>
  <c r="G38" i="73"/>
  <c r="P38" i="73"/>
  <c r="R38" i="74"/>
  <c r="T38" i="76"/>
  <c r="N37" i="86"/>
  <c r="X37" i="86"/>
  <c r="P38" i="75"/>
  <c r="N38" i="76"/>
  <c r="G33" i="69"/>
  <c r="P33" i="69"/>
  <c r="G38" i="72"/>
  <c r="P38" i="72"/>
  <c r="I38" i="77"/>
  <c r="R38" i="79"/>
  <c r="L38" i="79"/>
  <c r="X37" i="81"/>
  <c r="N37" i="83"/>
  <c r="N37" i="84"/>
  <c r="T37" i="84"/>
  <c r="L37" i="84"/>
  <c r="X37" i="84"/>
  <c r="G37" i="85"/>
  <c r="P37" i="85"/>
  <c r="R37" i="87"/>
  <c r="V37" i="89"/>
  <c r="Y37" i="98"/>
  <c r="G37" i="99"/>
  <c r="P37" i="103"/>
  <c r="G37" i="108"/>
  <c r="L37" i="86"/>
  <c r="R37" i="89"/>
  <c r="X37" i="90"/>
  <c r="L37" i="92"/>
  <c r="V37" i="98"/>
  <c r="I37" i="102"/>
  <c r="G37" i="103"/>
  <c r="P37" i="106"/>
  <c r="I37" i="106"/>
  <c r="P37" i="108"/>
  <c r="N37" i="117"/>
  <c r="X37" i="139"/>
  <c r="V37" i="152"/>
  <c r="R33" i="69"/>
  <c r="I33" i="69"/>
  <c r="V33" i="69"/>
  <c r="V38" i="71"/>
  <c r="I38" i="72"/>
  <c r="P38" i="74"/>
  <c r="R36" i="76"/>
  <c r="R38" i="76" s="1"/>
  <c r="G38" i="76"/>
  <c r="L38" i="77"/>
  <c r="N38" i="79"/>
  <c r="T37" i="80"/>
  <c r="L37" i="82"/>
  <c r="V37" i="85"/>
  <c r="X37" i="87"/>
  <c r="X37" i="88"/>
  <c r="L79" i="89"/>
  <c r="T37" i="93"/>
  <c r="G37" i="93"/>
  <c r="X37" i="93"/>
  <c r="V37" i="93"/>
  <c r="V37" i="94"/>
  <c r="P37" i="94"/>
  <c r="I37" i="95"/>
  <c r="R37" i="95"/>
  <c r="L37" i="95"/>
  <c r="I37" i="96"/>
  <c r="P37" i="97"/>
  <c r="P37" i="98"/>
  <c r="T37" i="98"/>
  <c r="T37" i="99"/>
  <c r="X37" i="101"/>
  <c r="L37" i="101"/>
  <c r="T35" i="102"/>
  <c r="T37" i="102" s="1"/>
  <c r="I37" i="103"/>
  <c r="L37" i="107"/>
  <c r="T37" i="107"/>
  <c r="P37" i="110"/>
  <c r="I37" i="111"/>
  <c r="T35" i="111"/>
  <c r="X37" i="113"/>
  <c r="X37" i="118"/>
  <c r="X37" i="135"/>
  <c r="R37" i="139"/>
  <c r="G37" i="139"/>
  <c r="P37" i="139"/>
  <c r="X37" i="143"/>
  <c r="N37" i="143"/>
  <c r="T37" i="147"/>
  <c r="X37" i="147"/>
  <c r="R30" i="68"/>
  <c r="T33" i="69"/>
  <c r="L33" i="69"/>
  <c r="R31" i="70"/>
  <c r="R33" i="70" s="1"/>
  <c r="I33" i="70"/>
  <c r="V33" i="70"/>
  <c r="T38" i="71"/>
  <c r="L38" i="71"/>
  <c r="R36" i="72"/>
  <c r="R38" i="72" s="1"/>
  <c r="L38" i="72"/>
  <c r="V38" i="72"/>
  <c r="L38" i="73"/>
  <c r="T38" i="74"/>
  <c r="I38" i="74"/>
  <c r="L38" i="75"/>
  <c r="I38" i="76"/>
  <c r="V38" i="77"/>
  <c r="N38" i="77"/>
  <c r="G38" i="79"/>
  <c r="L37" i="78"/>
  <c r="T37" i="78"/>
  <c r="N37" i="78"/>
  <c r="V37" i="78"/>
  <c r="G37" i="80"/>
  <c r="P37" i="80"/>
  <c r="X37" i="80"/>
  <c r="N37" i="80"/>
  <c r="I37" i="81"/>
  <c r="N37" i="82"/>
  <c r="R37" i="83"/>
  <c r="V37" i="83"/>
  <c r="L76" i="83"/>
  <c r="T37" i="85"/>
  <c r="X37" i="85"/>
  <c r="L80" i="85"/>
  <c r="N37" i="87"/>
  <c r="N37" i="89"/>
  <c r="G37" i="90"/>
  <c r="P37" i="90"/>
  <c r="L79" i="90"/>
  <c r="G37" i="92"/>
  <c r="P37" i="92"/>
  <c r="L79" i="92"/>
  <c r="T37" i="96"/>
  <c r="I37" i="97"/>
  <c r="N37" i="97"/>
  <c r="I37" i="98"/>
  <c r="N37" i="98"/>
  <c r="L37" i="99"/>
  <c r="I37" i="101"/>
  <c r="N37" i="102"/>
  <c r="N37" i="105"/>
  <c r="N37" i="110"/>
  <c r="L37" i="112"/>
  <c r="G37" i="112"/>
  <c r="P37" i="112"/>
  <c r="L37" i="113"/>
  <c r="I37" i="116"/>
  <c r="X37" i="116"/>
  <c r="N37" i="116"/>
  <c r="G37" i="118"/>
  <c r="P37" i="118"/>
  <c r="I37" i="122"/>
  <c r="V37" i="134"/>
  <c r="R37" i="135"/>
  <c r="G37" i="135"/>
  <c r="P37" i="135"/>
  <c r="I37" i="137"/>
  <c r="T37" i="139"/>
  <c r="V35" i="141"/>
  <c r="T35" i="141"/>
  <c r="T37" i="141" s="1"/>
  <c r="L37" i="141"/>
  <c r="V37" i="87"/>
  <c r="L37" i="88"/>
  <c r="N37" i="92"/>
  <c r="X37" i="92"/>
  <c r="X37" i="94"/>
  <c r="P37" i="99"/>
  <c r="N37" i="104"/>
  <c r="T37" i="111"/>
  <c r="G38" i="74"/>
  <c r="I38" i="75"/>
  <c r="P38" i="76"/>
  <c r="L37" i="80"/>
  <c r="R37" i="85"/>
  <c r="T37" i="87"/>
  <c r="G37" i="88"/>
  <c r="P37" i="88"/>
  <c r="N37" i="88"/>
  <c r="T37" i="89"/>
  <c r="X37" i="89"/>
  <c r="L37" i="93"/>
  <c r="P37" i="93"/>
  <c r="N37" i="93"/>
  <c r="N37" i="94"/>
  <c r="G37" i="94"/>
  <c r="X37" i="96"/>
  <c r="V37" i="97"/>
  <c r="X37" i="98"/>
  <c r="L37" i="98"/>
  <c r="N37" i="100"/>
  <c r="T35" i="101"/>
  <c r="T37" i="101" s="1"/>
  <c r="X37" i="103"/>
  <c r="L37" i="106"/>
  <c r="N37" i="108"/>
  <c r="G37" i="110"/>
  <c r="N37" i="118"/>
  <c r="R37" i="124"/>
  <c r="N33" i="69"/>
  <c r="T33" i="70"/>
  <c r="L33" i="70"/>
  <c r="N38" i="71"/>
  <c r="N38" i="73"/>
  <c r="R43" i="74"/>
  <c r="L38" i="74"/>
  <c r="V38" i="74"/>
  <c r="N38" i="75"/>
  <c r="L38" i="76"/>
  <c r="V38" i="76"/>
  <c r="G38" i="77"/>
  <c r="P38" i="77"/>
  <c r="P38" i="79"/>
  <c r="I38" i="79"/>
  <c r="V38" i="79"/>
  <c r="I37" i="78"/>
  <c r="R37" i="78"/>
  <c r="G37" i="78"/>
  <c r="P37" i="78"/>
  <c r="X37" i="78"/>
  <c r="N37" i="81"/>
  <c r="V37" i="81"/>
  <c r="T35" i="81"/>
  <c r="T37" i="81" s="1"/>
  <c r="L37" i="81"/>
  <c r="G37" i="82"/>
  <c r="P37" i="82"/>
  <c r="T35" i="83"/>
  <c r="T37" i="83" s="1"/>
  <c r="L37" i="83"/>
  <c r="I37" i="84"/>
  <c r="N37" i="85"/>
  <c r="I37" i="86"/>
  <c r="L80" i="86"/>
  <c r="I37" i="87"/>
  <c r="G37" i="87"/>
  <c r="P37" i="87"/>
  <c r="R37" i="88"/>
  <c r="V37" i="88"/>
  <c r="I37" i="89"/>
  <c r="G37" i="89"/>
  <c r="P37" i="89"/>
  <c r="L37" i="90"/>
  <c r="I37" i="90"/>
  <c r="I37" i="93"/>
  <c r="R37" i="93"/>
  <c r="L37" i="94"/>
  <c r="G37" i="95"/>
  <c r="P37" i="95"/>
  <c r="N37" i="96"/>
  <c r="T37" i="97"/>
  <c r="L37" i="97"/>
  <c r="R37" i="98"/>
  <c r="X37" i="99"/>
  <c r="P37" i="100"/>
  <c r="T37" i="100"/>
  <c r="I37" i="100"/>
  <c r="G37" i="101"/>
  <c r="P37" i="101"/>
  <c r="T37" i="104"/>
  <c r="X35" i="104"/>
  <c r="X37" i="104" s="1"/>
  <c r="L37" i="104"/>
  <c r="I37" i="105"/>
  <c r="T37" i="109"/>
  <c r="G37" i="114"/>
  <c r="T37" i="115"/>
  <c r="X37" i="120"/>
  <c r="T35" i="120"/>
  <c r="I37" i="123"/>
  <c r="I37" i="130"/>
  <c r="I37" i="131"/>
  <c r="R37" i="132"/>
  <c r="L37" i="133"/>
  <c r="T37" i="133"/>
  <c r="X37" i="134"/>
  <c r="N37" i="134"/>
  <c r="T37" i="135"/>
  <c r="I37" i="138"/>
  <c r="R37" i="138"/>
  <c r="R37" i="144"/>
  <c r="N37" i="147"/>
  <c r="L37" i="102"/>
  <c r="T35" i="103"/>
  <c r="T37" i="103" s="1"/>
  <c r="V37" i="104"/>
  <c r="G37" i="104"/>
  <c r="P37" i="104"/>
  <c r="T35" i="106"/>
  <c r="T37" i="106" s="1"/>
  <c r="X37" i="106"/>
  <c r="T37" i="108"/>
  <c r="R35" i="108"/>
  <c r="L37" i="109"/>
  <c r="G37" i="109"/>
  <c r="P37" i="109"/>
  <c r="T37" i="110"/>
  <c r="R35" i="110"/>
  <c r="L37" i="111"/>
  <c r="G37" i="111"/>
  <c r="P37" i="111"/>
  <c r="T37" i="112"/>
  <c r="R35" i="112"/>
  <c r="V37" i="113"/>
  <c r="N37" i="113"/>
  <c r="I37" i="113"/>
  <c r="N37" i="114"/>
  <c r="V37" i="114"/>
  <c r="T37" i="114"/>
  <c r="R37" i="116"/>
  <c r="T35" i="117"/>
  <c r="T37" i="117" s="1"/>
  <c r="V35" i="117"/>
  <c r="V37" i="117" s="1"/>
  <c r="R37" i="118"/>
  <c r="G37" i="121"/>
  <c r="P37" i="121"/>
  <c r="V35" i="128"/>
  <c r="T35" i="128"/>
  <c r="T37" i="128" s="1"/>
  <c r="L37" i="128"/>
  <c r="V35" i="129"/>
  <c r="T35" i="129"/>
  <c r="T37" i="129" s="1"/>
  <c r="L37" i="129"/>
  <c r="N37" i="130"/>
  <c r="V35" i="132"/>
  <c r="L37" i="132"/>
  <c r="V35" i="136"/>
  <c r="T35" i="136"/>
  <c r="T37" i="136" s="1"/>
  <c r="L37" i="136"/>
  <c r="V35" i="140"/>
  <c r="T35" i="140"/>
  <c r="T37" i="140" s="1"/>
  <c r="L37" i="140"/>
  <c r="R37" i="142"/>
  <c r="R37" i="143"/>
  <c r="G37" i="143"/>
  <c r="P37" i="143"/>
  <c r="N37" i="146"/>
  <c r="T35" i="146"/>
  <c r="X37" i="146"/>
  <c r="V35" i="147"/>
  <c r="L37" i="147"/>
  <c r="X37" i="148"/>
  <c r="L37" i="148"/>
  <c r="V37" i="102"/>
  <c r="G37" i="102"/>
  <c r="P37" i="102"/>
  <c r="N37" i="103"/>
  <c r="R35" i="104"/>
  <c r="T37" i="105"/>
  <c r="X35" i="105"/>
  <c r="X37" i="105" s="1"/>
  <c r="L37" i="105"/>
  <c r="X37" i="107"/>
  <c r="N37" i="107"/>
  <c r="V37" i="107"/>
  <c r="I37" i="108"/>
  <c r="N37" i="109"/>
  <c r="I37" i="110"/>
  <c r="N37" i="111"/>
  <c r="I37" i="112"/>
  <c r="P37" i="113"/>
  <c r="I37" i="115"/>
  <c r="T37" i="116"/>
  <c r="L37" i="117"/>
  <c r="T37" i="118"/>
  <c r="I37" i="119"/>
  <c r="R37" i="119"/>
  <c r="L37" i="119"/>
  <c r="T37" i="119"/>
  <c r="L37" i="123"/>
  <c r="T37" i="124"/>
  <c r="L37" i="124"/>
  <c r="T37" i="125"/>
  <c r="L37" i="125"/>
  <c r="I37" i="128"/>
  <c r="I37" i="129"/>
  <c r="T37" i="131"/>
  <c r="L37" i="131"/>
  <c r="G37" i="133"/>
  <c r="P37" i="133"/>
  <c r="X37" i="133"/>
  <c r="T35" i="134"/>
  <c r="I37" i="134"/>
  <c r="I37" i="135"/>
  <c r="L37" i="135"/>
  <c r="I37" i="136"/>
  <c r="X37" i="136"/>
  <c r="N37" i="136"/>
  <c r="L37" i="138"/>
  <c r="L37" i="139"/>
  <c r="I37" i="140"/>
  <c r="X37" i="140"/>
  <c r="N37" i="140"/>
  <c r="T37" i="144"/>
  <c r="L37" i="144"/>
  <c r="N37" i="145"/>
  <c r="V37" i="145"/>
  <c r="G37" i="145"/>
  <c r="P37" i="145"/>
  <c r="X37" i="145"/>
  <c r="L37" i="143"/>
  <c r="I37" i="144"/>
  <c r="X37" i="144"/>
  <c r="N37" i="144"/>
  <c r="G37" i="147"/>
  <c r="P37" i="147"/>
  <c r="T35" i="148"/>
  <c r="T37" i="148" s="1"/>
  <c r="G37" i="148"/>
  <c r="P37" i="148"/>
  <c r="N37" i="149"/>
  <c r="L37" i="150"/>
  <c r="R37" i="151"/>
  <c r="N37" i="152"/>
  <c r="N37" i="153"/>
  <c r="N37" i="154"/>
  <c r="X37" i="156"/>
  <c r="X37" i="157"/>
  <c r="G37" i="158"/>
  <c r="P37" i="158"/>
  <c r="X37" i="158"/>
  <c r="I37" i="162"/>
  <c r="I37" i="163"/>
  <c r="I37" i="166"/>
  <c r="L37" i="167"/>
  <c r="X35" i="167"/>
  <c r="X37" i="167" s="1"/>
  <c r="G37" i="173"/>
  <c r="T35" i="175"/>
  <c r="T37" i="175" s="1"/>
  <c r="T35" i="176"/>
  <c r="I37" i="177"/>
  <c r="X37" i="179"/>
  <c r="N37" i="179"/>
  <c r="L37" i="184"/>
  <c r="T37" i="184"/>
  <c r="L37" i="188"/>
  <c r="T37" i="192"/>
  <c r="N37" i="194"/>
  <c r="X37" i="201"/>
  <c r="G37" i="202"/>
  <c r="I37" i="206"/>
  <c r="T35" i="208"/>
  <c r="T55" i="208" s="1"/>
  <c r="T58" i="208" s="1"/>
  <c r="T61" i="208" s="1"/>
  <c r="R65" i="196"/>
  <c r="P35" i="209"/>
  <c r="P55" i="209" s="1"/>
  <c r="P58" i="209" s="1"/>
  <c r="P61" i="209" s="1"/>
  <c r="T37" i="154"/>
  <c r="G37" i="161"/>
  <c r="P37" i="161"/>
  <c r="R37" i="161"/>
  <c r="G37" i="165"/>
  <c r="P37" i="165"/>
  <c r="R37" i="165"/>
  <c r="L37" i="170"/>
  <c r="G37" i="172"/>
  <c r="X37" i="172"/>
  <c r="T37" i="180"/>
  <c r="X37" i="181"/>
  <c r="T37" i="182"/>
  <c r="X37" i="183"/>
  <c r="T37" i="185"/>
  <c r="R37" i="189"/>
  <c r="T37" i="196"/>
  <c r="G37" i="196"/>
  <c r="P37" i="196"/>
  <c r="V35" i="211"/>
  <c r="V35" i="149"/>
  <c r="I37" i="151"/>
  <c r="I37" i="152"/>
  <c r="V35" i="153"/>
  <c r="V37" i="153" s="1"/>
  <c r="V35" i="154"/>
  <c r="V37" i="154" s="1"/>
  <c r="N37" i="155"/>
  <c r="T35" i="155"/>
  <c r="G37" i="155"/>
  <c r="P37" i="155"/>
  <c r="G37" i="156"/>
  <c r="P37" i="156"/>
  <c r="T35" i="157"/>
  <c r="R37" i="158"/>
  <c r="L37" i="158"/>
  <c r="T37" i="158"/>
  <c r="X37" i="160"/>
  <c r="N37" i="160"/>
  <c r="L37" i="161"/>
  <c r="R37" i="162"/>
  <c r="X35" i="163"/>
  <c r="X37" i="163" s="1"/>
  <c r="N37" i="164"/>
  <c r="L37" i="165"/>
  <c r="V35" i="169"/>
  <c r="T37" i="170"/>
  <c r="I37" i="173"/>
  <c r="G37" i="175"/>
  <c r="X37" i="175"/>
  <c r="G37" i="176"/>
  <c r="X37" i="176"/>
  <c r="N37" i="176"/>
  <c r="N43" i="176" s="1"/>
  <c r="X37" i="178"/>
  <c r="G37" i="184"/>
  <c r="P37" i="184"/>
  <c r="X37" i="184"/>
  <c r="T37" i="188"/>
  <c r="N37" i="191"/>
  <c r="L37" i="192"/>
  <c r="V37" i="197"/>
  <c r="G37" i="197"/>
  <c r="P37" i="197"/>
  <c r="P58" i="197" s="1"/>
  <c r="P61" i="197" s="1"/>
  <c r="P64" i="197" s="1"/>
  <c r="X37" i="197"/>
  <c r="X35" i="199"/>
  <c r="X37" i="199" s="1"/>
  <c r="I37" i="200"/>
  <c r="T35" i="200"/>
  <c r="T35" i="202"/>
  <c r="T37" i="202" s="1"/>
  <c r="T58" i="202" s="1"/>
  <c r="T61" i="202" s="1"/>
  <c r="T64" i="202" s="1"/>
  <c r="N37" i="205"/>
  <c r="V35" i="205"/>
  <c r="V37" i="205" s="1"/>
  <c r="T35" i="205"/>
  <c r="T37" i="205" s="1"/>
  <c r="T58" i="205" s="1"/>
  <c r="T61" i="205" s="1"/>
  <c r="T64" i="205" s="1"/>
  <c r="G37" i="205"/>
  <c r="P37" i="205"/>
  <c r="P58" i="205" s="1"/>
  <c r="P61" i="205" s="1"/>
  <c r="P64" i="205" s="1"/>
  <c r="P37" i="207"/>
  <c r="P58" i="207" s="1"/>
  <c r="P61" i="207" s="1"/>
  <c r="P64" i="207" s="1"/>
  <c r="I37" i="207"/>
  <c r="I35" i="208"/>
  <c r="R50" i="209"/>
  <c r="R11" i="209"/>
  <c r="P35" i="210"/>
  <c r="I37" i="149"/>
  <c r="G37" i="150"/>
  <c r="P37" i="150"/>
  <c r="I37" i="150"/>
  <c r="X37" i="152"/>
  <c r="I37" i="153"/>
  <c r="X37" i="154"/>
  <c r="L37" i="154"/>
  <c r="I37" i="155"/>
  <c r="R37" i="159"/>
  <c r="G37" i="159"/>
  <c r="P37" i="159"/>
  <c r="G37" i="160"/>
  <c r="P37" i="160"/>
  <c r="N37" i="162"/>
  <c r="G37" i="162"/>
  <c r="P37" i="162"/>
  <c r="T37" i="163"/>
  <c r="G37" i="163"/>
  <c r="P37" i="163"/>
  <c r="V37" i="164"/>
  <c r="G37" i="164"/>
  <c r="P37" i="164"/>
  <c r="G37" i="166"/>
  <c r="P37" i="166"/>
  <c r="G37" i="168"/>
  <c r="L37" i="168"/>
  <c r="I37" i="169"/>
  <c r="X37" i="169"/>
  <c r="L37" i="169"/>
  <c r="P37" i="170"/>
  <c r="T37" i="171"/>
  <c r="G37" i="171"/>
  <c r="X37" i="171"/>
  <c r="N37" i="171"/>
  <c r="V37" i="171"/>
  <c r="T35" i="172"/>
  <c r="V35" i="172"/>
  <c r="I37" i="172"/>
  <c r="G37" i="174"/>
  <c r="X37" i="180"/>
  <c r="T37" i="181"/>
  <c r="I37" i="181"/>
  <c r="X37" i="182"/>
  <c r="T37" i="183"/>
  <c r="I37" i="183"/>
  <c r="L37" i="185"/>
  <c r="N37" i="190"/>
  <c r="R37" i="193"/>
  <c r="N37" i="193"/>
  <c r="R53" i="198"/>
  <c r="R61" i="198" s="1"/>
  <c r="R64" i="198" s="1"/>
  <c r="R11" i="198"/>
  <c r="R37" i="198" s="1"/>
  <c r="P37" i="204"/>
  <c r="P58" i="204" s="1"/>
  <c r="P61" i="204" s="1"/>
  <c r="P64" i="204" s="1"/>
  <c r="X37" i="204"/>
  <c r="I37" i="204"/>
  <c r="N61" i="207"/>
  <c r="N64" i="207" s="1"/>
  <c r="X37" i="196"/>
  <c r="N58" i="210"/>
  <c r="N61" i="210" s="1"/>
  <c r="P58" i="210"/>
  <c r="P61" i="210" s="1"/>
  <c r="R33" i="211"/>
  <c r="R35" i="211" s="1"/>
  <c r="R53" i="211"/>
  <c r="R53" i="212"/>
  <c r="N58" i="212"/>
  <c r="N61" i="212" s="1"/>
  <c r="L37" i="203"/>
  <c r="T37" i="203"/>
  <c r="T58" i="203" s="1"/>
  <c r="T61" i="203" s="1"/>
  <c r="T64" i="203" s="1"/>
  <c r="R53" i="203"/>
  <c r="V35" i="175"/>
  <c r="I37" i="175"/>
  <c r="T37" i="176"/>
  <c r="N37" i="177"/>
  <c r="V35" i="177"/>
  <c r="V37" i="177" s="1"/>
  <c r="V37" i="178"/>
  <c r="N37" i="178"/>
  <c r="T35" i="178"/>
  <c r="T35" i="179"/>
  <c r="T37" i="179" s="1"/>
  <c r="N37" i="180"/>
  <c r="L37" i="181"/>
  <c r="G37" i="181"/>
  <c r="P37" i="181"/>
  <c r="N37" i="182"/>
  <c r="L37" i="183"/>
  <c r="G37" i="183"/>
  <c r="P37" i="183"/>
  <c r="I37" i="184"/>
  <c r="R37" i="184"/>
  <c r="N37" i="184"/>
  <c r="V37" i="184"/>
  <c r="I37" i="185"/>
  <c r="N37" i="188"/>
  <c r="L37" i="189"/>
  <c r="G37" i="191"/>
  <c r="P37" i="191"/>
  <c r="I37" i="190"/>
  <c r="R37" i="190"/>
  <c r="G37" i="194"/>
  <c r="P37" i="194"/>
  <c r="L37" i="198"/>
  <c r="T35" i="198"/>
  <c r="T37" i="198" s="1"/>
  <c r="T58" i="198" s="1"/>
  <c r="T61" i="198" s="1"/>
  <c r="T64" i="198" s="1"/>
  <c r="G37" i="199"/>
  <c r="P37" i="199"/>
  <c r="P58" i="199" s="1"/>
  <c r="P61" i="199" s="1"/>
  <c r="P64" i="199" s="1"/>
  <c r="I37" i="201"/>
  <c r="R35" i="201"/>
  <c r="T35" i="201"/>
  <c r="T37" i="201" s="1"/>
  <c r="T58" i="201" s="1"/>
  <c r="T61" i="201" s="1"/>
  <c r="T64" i="201" s="1"/>
  <c r="G37" i="200"/>
  <c r="P37" i="200"/>
  <c r="P58" i="200" s="1"/>
  <c r="P61" i="200" s="1"/>
  <c r="P64" i="200" s="1"/>
  <c r="X35" i="200"/>
  <c r="X37" i="200" s="1"/>
  <c r="N61" i="200"/>
  <c r="N64" i="200" s="1"/>
  <c r="I37" i="202"/>
  <c r="R35" i="204"/>
  <c r="T35" i="204"/>
  <c r="T37" i="204" s="1"/>
  <c r="T58" i="204" s="1"/>
  <c r="T61" i="204" s="1"/>
  <c r="T64" i="204" s="1"/>
  <c r="X35" i="205"/>
  <c r="X37" i="205" s="1"/>
  <c r="I37" i="205"/>
  <c r="R35" i="206"/>
  <c r="N61" i="206"/>
  <c r="N64" i="206" s="1"/>
  <c r="N37" i="207"/>
  <c r="G37" i="207"/>
  <c r="R33" i="208"/>
  <c r="L35" i="208"/>
  <c r="N37" i="196"/>
  <c r="V35" i="196"/>
  <c r="V37" i="196" s="1"/>
  <c r="I37" i="196"/>
  <c r="I35" i="210"/>
  <c r="R35" i="210"/>
  <c r="R58" i="211"/>
  <c r="R61" i="211" s="1"/>
  <c r="N35" i="215"/>
  <c r="V35" i="215"/>
  <c r="N58" i="215"/>
  <c r="N61" i="215" s="1"/>
  <c r="N35" i="214"/>
  <c r="N58" i="214"/>
  <c r="N61" i="214" s="1"/>
  <c r="G37" i="203"/>
  <c r="P37" i="203"/>
  <c r="P58" i="203" s="1"/>
  <c r="P61" i="203" s="1"/>
  <c r="P64" i="203" s="1"/>
  <c r="N58" i="213"/>
  <c r="N61" i="213" s="1"/>
  <c r="G35" i="215"/>
  <c r="P35" i="215"/>
  <c r="X35" i="215"/>
  <c r="R58" i="215"/>
  <c r="R61" i="215" s="1"/>
  <c r="T58" i="215"/>
  <c r="T61" i="215" s="1"/>
  <c r="T55" i="214"/>
  <c r="T58" i="214" s="1"/>
  <c r="T61" i="214" s="1"/>
  <c r="R58" i="214"/>
  <c r="R61" i="214" s="1"/>
  <c r="X35" i="203"/>
  <c r="X37" i="203" s="1"/>
  <c r="I37" i="203"/>
  <c r="L37" i="178"/>
  <c r="I37" i="178"/>
  <c r="G37" i="178"/>
  <c r="P37" i="178"/>
  <c r="G37" i="179"/>
  <c r="P37" i="179"/>
  <c r="L37" i="180"/>
  <c r="G37" i="180"/>
  <c r="P37" i="180"/>
  <c r="N37" i="181"/>
  <c r="L37" i="182"/>
  <c r="G37" i="182"/>
  <c r="P37" i="182"/>
  <c r="N37" i="183"/>
  <c r="T37" i="186"/>
  <c r="L37" i="186"/>
  <c r="I37" i="187"/>
  <c r="R37" i="187"/>
  <c r="I37" i="191"/>
  <c r="N37" i="192"/>
  <c r="L37" i="193"/>
  <c r="R37" i="194"/>
  <c r="I37" i="195"/>
  <c r="R37" i="195"/>
  <c r="T40" i="195" s="1"/>
  <c r="G37" i="195"/>
  <c r="P37" i="195"/>
  <c r="I37" i="197"/>
  <c r="R37" i="197"/>
  <c r="R35" i="199"/>
  <c r="R37" i="199" s="1"/>
  <c r="T35" i="199"/>
  <c r="G37" i="201"/>
  <c r="P37" i="201"/>
  <c r="P58" i="201" s="1"/>
  <c r="P61" i="201" s="1"/>
  <c r="P64" i="201" s="1"/>
  <c r="N61" i="202"/>
  <c r="N64" i="202" s="1"/>
  <c r="N37" i="204"/>
  <c r="G37" i="204"/>
  <c r="N37" i="206"/>
  <c r="V37" i="206"/>
  <c r="T35" i="206"/>
  <c r="T37" i="206" s="1"/>
  <c r="T58" i="206" s="1"/>
  <c r="T61" i="206" s="1"/>
  <c r="T64" i="206" s="1"/>
  <c r="G37" i="206"/>
  <c r="P37" i="206"/>
  <c r="P58" i="206" s="1"/>
  <c r="P61" i="206" s="1"/>
  <c r="P64" i="206" s="1"/>
  <c r="R35" i="207"/>
  <c r="T35" i="207"/>
  <c r="T37" i="207" s="1"/>
  <c r="T58" i="207" s="1"/>
  <c r="T61" i="207" s="1"/>
  <c r="T64" i="207" s="1"/>
  <c r="T33" i="209"/>
  <c r="T35" i="209" s="1"/>
  <c r="T55" i="209" s="1"/>
  <c r="T58" i="209" s="1"/>
  <c r="T61" i="209" s="1"/>
  <c r="N35" i="209"/>
  <c r="X35" i="209"/>
  <c r="N58" i="209"/>
  <c r="N61" i="209" s="1"/>
  <c r="X35" i="210"/>
  <c r="L35" i="211"/>
  <c r="T33" i="211"/>
  <c r="T35" i="211" s="1"/>
  <c r="G35" i="211"/>
  <c r="P35" i="211"/>
  <c r="P35" i="212"/>
  <c r="X35" i="212"/>
  <c r="T33" i="212"/>
  <c r="T35" i="212" s="1"/>
  <c r="L35" i="212"/>
  <c r="G35" i="214"/>
  <c r="P35" i="214"/>
  <c r="X35" i="214"/>
  <c r="I35" i="214"/>
  <c r="V35" i="214"/>
  <c r="R35" i="203"/>
  <c r="R37" i="203" s="1"/>
  <c r="R38" i="77"/>
  <c r="R37" i="96"/>
  <c r="V37" i="109"/>
  <c r="R37" i="81"/>
  <c r="V37" i="96"/>
  <c r="R37" i="97"/>
  <c r="R37" i="99"/>
  <c r="R37" i="101"/>
  <c r="R37" i="102"/>
  <c r="V37" i="103"/>
  <c r="G37" i="107"/>
  <c r="V37" i="106"/>
  <c r="G37" i="97"/>
  <c r="G37" i="98"/>
  <c r="R37" i="104"/>
  <c r="V37" i="111"/>
  <c r="N38" i="72"/>
  <c r="R37" i="82"/>
  <c r="R37" i="84"/>
  <c r="R37" i="86"/>
  <c r="R37" i="90"/>
  <c r="R37" i="92"/>
  <c r="R37" i="94"/>
  <c r="V37" i="95"/>
  <c r="I37" i="99"/>
  <c r="V37" i="100"/>
  <c r="V37" i="101"/>
  <c r="R37" i="103"/>
  <c r="V37" i="108"/>
  <c r="V37" i="110"/>
  <c r="V37" i="112"/>
  <c r="V37" i="115"/>
  <c r="V37" i="122"/>
  <c r="V37" i="125"/>
  <c r="V37" i="129"/>
  <c r="V37" i="131"/>
  <c r="V37" i="141"/>
  <c r="V37" i="161"/>
  <c r="X37" i="168"/>
  <c r="V37" i="200"/>
  <c r="I37" i="104"/>
  <c r="R37" i="108"/>
  <c r="X37" i="108"/>
  <c r="R37" i="109"/>
  <c r="R37" i="110"/>
  <c r="R37" i="111"/>
  <c r="R37" i="112"/>
  <c r="G37" i="119"/>
  <c r="P37" i="119"/>
  <c r="X37" i="119"/>
  <c r="N37" i="119"/>
  <c r="V37" i="119"/>
  <c r="X37" i="122"/>
  <c r="N37" i="122"/>
  <c r="V37" i="123"/>
  <c r="G37" i="125"/>
  <c r="P37" i="125"/>
  <c r="X37" i="125"/>
  <c r="N37" i="125"/>
  <c r="G37" i="129"/>
  <c r="P37" i="129"/>
  <c r="X37" i="129"/>
  <c r="N37" i="129"/>
  <c r="V37" i="147"/>
  <c r="V37" i="150"/>
  <c r="T37" i="155"/>
  <c r="X37" i="161"/>
  <c r="V37" i="165"/>
  <c r="R37" i="167"/>
  <c r="N37" i="167"/>
  <c r="G37" i="105"/>
  <c r="P37" i="105"/>
  <c r="I37" i="107"/>
  <c r="R37" i="107"/>
  <c r="X37" i="115"/>
  <c r="N37" i="115"/>
  <c r="V37" i="116"/>
  <c r="L37" i="116"/>
  <c r="R37" i="117"/>
  <c r="G37" i="117"/>
  <c r="P37" i="117"/>
  <c r="V37" i="118"/>
  <c r="L37" i="118"/>
  <c r="V37" i="121"/>
  <c r="G37" i="122"/>
  <c r="P37" i="122"/>
  <c r="X37" i="123"/>
  <c r="N37" i="123"/>
  <c r="V37" i="124"/>
  <c r="V37" i="128"/>
  <c r="X37" i="130"/>
  <c r="X37" i="150"/>
  <c r="V37" i="157"/>
  <c r="X37" i="165"/>
  <c r="L37" i="174"/>
  <c r="T37" i="174"/>
  <c r="V37" i="174"/>
  <c r="R37" i="174"/>
  <c r="R35" i="105"/>
  <c r="R37" i="105" s="1"/>
  <c r="N37" i="106"/>
  <c r="R37" i="113"/>
  <c r="I37" i="114"/>
  <c r="R37" i="115"/>
  <c r="G37" i="115"/>
  <c r="P37" i="115"/>
  <c r="I37" i="117"/>
  <c r="X37" i="117"/>
  <c r="T37" i="120"/>
  <c r="X37" i="121"/>
  <c r="N37" i="121"/>
  <c r="G37" i="123"/>
  <c r="P37" i="123"/>
  <c r="G37" i="124"/>
  <c r="P37" i="124"/>
  <c r="X37" i="124"/>
  <c r="N37" i="124"/>
  <c r="G37" i="128"/>
  <c r="P37" i="128"/>
  <c r="X37" i="128"/>
  <c r="N37" i="128"/>
  <c r="V37" i="137"/>
  <c r="R37" i="153"/>
  <c r="X37" i="131"/>
  <c r="N37" i="131"/>
  <c r="V37" i="132"/>
  <c r="X37" i="137"/>
  <c r="N37" i="137"/>
  <c r="V37" i="138"/>
  <c r="X37" i="141"/>
  <c r="N37" i="141"/>
  <c r="V37" i="142"/>
  <c r="R37" i="146"/>
  <c r="V37" i="148"/>
  <c r="T37" i="151"/>
  <c r="V35" i="155"/>
  <c r="V37" i="155" s="1"/>
  <c r="X37" i="155"/>
  <c r="R37" i="156"/>
  <c r="G37" i="157"/>
  <c r="T37" i="162"/>
  <c r="V37" i="163"/>
  <c r="T37" i="166"/>
  <c r="R37" i="168"/>
  <c r="V37" i="170"/>
  <c r="L37" i="173"/>
  <c r="T37" i="173"/>
  <c r="V37" i="173"/>
  <c r="R37" i="173"/>
  <c r="G37" i="130"/>
  <c r="G37" i="131"/>
  <c r="P37" i="131"/>
  <c r="X37" i="132"/>
  <c r="N37" i="132"/>
  <c r="V37" i="135"/>
  <c r="G37" i="137"/>
  <c r="P37" i="137"/>
  <c r="X37" i="138"/>
  <c r="N37" i="138"/>
  <c r="V37" i="139"/>
  <c r="G37" i="141"/>
  <c r="P37" i="141"/>
  <c r="X37" i="142"/>
  <c r="N37" i="142"/>
  <c r="V37" i="143"/>
  <c r="I37" i="145"/>
  <c r="R37" i="145"/>
  <c r="T37" i="146"/>
  <c r="I37" i="146"/>
  <c r="R37" i="147"/>
  <c r="V37" i="149"/>
  <c r="T37" i="149"/>
  <c r="N37" i="150"/>
  <c r="V35" i="151"/>
  <c r="V37" i="151" s="1"/>
  <c r="X37" i="151"/>
  <c r="R37" i="152"/>
  <c r="X37" i="153"/>
  <c r="L37" i="153"/>
  <c r="L37" i="155"/>
  <c r="T35" i="156"/>
  <c r="T37" i="156" s="1"/>
  <c r="R37" i="157"/>
  <c r="I37" i="157"/>
  <c r="V37" i="159"/>
  <c r="N37" i="161"/>
  <c r="V35" i="162"/>
  <c r="V37" i="162" s="1"/>
  <c r="X37" i="162"/>
  <c r="T37" i="164"/>
  <c r="N37" i="165"/>
  <c r="V35" i="166"/>
  <c r="V37" i="166" s="1"/>
  <c r="R37" i="166"/>
  <c r="I37" i="167"/>
  <c r="V37" i="167"/>
  <c r="P37" i="168"/>
  <c r="L37" i="172"/>
  <c r="T37" i="172"/>
  <c r="V37" i="172"/>
  <c r="R37" i="172"/>
  <c r="X37" i="174"/>
  <c r="P37" i="176"/>
  <c r="X37" i="186"/>
  <c r="P60" i="190"/>
  <c r="R58" i="190"/>
  <c r="X37" i="192"/>
  <c r="R37" i="129"/>
  <c r="V37" i="130"/>
  <c r="P37" i="130"/>
  <c r="G37" i="132"/>
  <c r="P37" i="132"/>
  <c r="T37" i="134"/>
  <c r="R37" i="134"/>
  <c r="V37" i="136"/>
  <c r="G37" i="138"/>
  <c r="P37" i="138"/>
  <c r="V37" i="140"/>
  <c r="G37" i="142"/>
  <c r="P37" i="142"/>
  <c r="V37" i="144"/>
  <c r="L37" i="145"/>
  <c r="T37" i="145"/>
  <c r="L37" i="146"/>
  <c r="I37" i="147"/>
  <c r="R37" i="148"/>
  <c r="N37" i="148"/>
  <c r="X37" i="149"/>
  <c r="L37" i="149"/>
  <c r="T35" i="150"/>
  <c r="T37" i="150" s="1"/>
  <c r="L37" i="151"/>
  <c r="T35" i="152"/>
  <c r="T37" i="152" s="1"/>
  <c r="I37" i="154"/>
  <c r="R37" i="154"/>
  <c r="R37" i="155"/>
  <c r="I37" i="156"/>
  <c r="V37" i="156"/>
  <c r="T37" i="157"/>
  <c r="L37" i="157"/>
  <c r="N37" i="158"/>
  <c r="V37" i="158"/>
  <c r="X37" i="159"/>
  <c r="N37" i="159"/>
  <c r="V37" i="160"/>
  <c r="T35" i="161"/>
  <c r="T37" i="161" s="1"/>
  <c r="L37" i="162"/>
  <c r="R37" i="163"/>
  <c r="N37" i="163"/>
  <c r="X37" i="164"/>
  <c r="L37" i="164"/>
  <c r="L37" i="166"/>
  <c r="X37" i="166"/>
  <c r="V37" i="168"/>
  <c r="V37" i="169"/>
  <c r="R37" i="170"/>
  <c r="N37" i="170"/>
  <c r="X37" i="173"/>
  <c r="L37" i="175"/>
  <c r="V37" i="175"/>
  <c r="R37" i="175"/>
  <c r="N37" i="168"/>
  <c r="L37" i="177"/>
  <c r="X37" i="177"/>
  <c r="T37" i="178"/>
  <c r="R37" i="179"/>
  <c r="V37" i="181"/>
  <c r="I37" i="186"/>
  <c r="R37" i="186"/>
  <c r="R37" i="192"/>
  <c r="I37" i="170"/>
  <c r="I37" i="171"/>
  <c r="R37" i="171"/>
  <c r="N37" i="172"/>
  <c r="N37" i="173"/>
  <c r="N37" i="174"/>
  <c r="N37" i="175"/>
  <c r="I37" i="176"/>
  <c r="R37" i="176"/>
  <c r="V37" i="179"/>
  <c r="P60" i="187"/>
  <c r="R58" i="187"/>
  <c r="X37" i="188"/>
  <c r="I37" i="168"/>
  <c r="G37" i="169"/>
  <c r="P37" i="169"/>
  <c r="X35" i="170"/>
  <c r="X37" i="170" s="1"/>
  <c r="V37" i="176"/>
  <c r="G37" i="177"/>
  <c r="P37" i="177"/>
  <c r="R37" i="178"/>
  <c r="L37" i="179"/>
  <c r="V37" i="183"/>
  <c r="R37" i="188"/>
  <c r="I37" i="179"/>
  <c r="P60" i="184"/>
  <c r="R58" i="184"/>
  <c r="P60" i="186"/>
  <c r="R58" i="186"/>
  <c r="X37" i="187"/>
  <c r="L37" i="187"/>
  <c r="V37" i="187"/>
  <c r="G37" i="189"/>
  <c r="P37" i="189"/>
  <c r="T37" i="191"/>
  <c r="P60" i="191"/>
  <c r="R58" i="191"/>
  <c r="X37" i="190"/>
  <c r="L37" i="190"/>
  <c r="V37" i="190"/>
  <c r="G37" i="193"/>
  <c r="P37" i="193"/>
  <c r="T37" i="194"/>
  <c r="P60" i="194"/>
  <c r="R58" i="194"/>
  <c r="X37" i="195"/>
  <c r="L37" i="195"/>
  <c r="V37" i="195"/>
  <c r="L37" i="197"/>
  <c r="T37" i="197"/>
  <c r="T58" i="197" s="1"/>
  <c r="T61" i="197" s="1"/>
  <c r="T64" i="197" s="1"/>
  <c r="R56" i="199"/>
  <c r="T37" i="199"/>
  <c r="T58" i="199" s="1"/>
  <c r="T61" i="199" s="1"/>
  <c r="T64" i="199" s="1"/>
  <c r="L37" i="199"/>
  <c r="P60" i="183"/>
  <c r="X37" i="185"/>
  <c r="V37" i="185"/>
  <c r="G37" i="186"/>
  <c r="P37" i="186"/>
  <c r="N37" i="187"/>
  <c r="G37" i="188"/>
  <c r="P37" i="188"/>
  <c r="T37" i="189"/>
  <c r="P60" i="189"/>
  <c r="R58" i="189"/>
  <c r="X37" i="191"/>
  <c r="L37" i="191"/>
  <c r="V37" i="191"/>
  <c r="G37" i="192"/>
  <c r="P37" i="192"/>
  <c r="T37" i="193"/>
  <c r="P60" i="193"/>
  <c r="R58" i="193"/>
  <c r="X37" i="194"/>
  <c r="L37" i="194"/>
  <c r="V37" i="194"/>
  <c r="V37" i="198"/>
  <c r="G37" i="198"/>
  <c r="P37" i="198"/>
  <c r="P58" i="198" s="1"/>
  <c r="P61" i="198" s="1"/>
  <c r="P64" i="198" s="1"/>
  <c r="R37" i="180"/>
  <c r="R37" i="181"/>
  <c r="R37" i="182"/>
  <c r="R37" i="183"/>
  <c r="N37" i="185"/>
  <c r="P60" i="185"/>
  <c r="R58" i="185"/>
  <c r="G37" i="187"/>
  <c r="P37" i="187"/>
  <c r="P60" i="188"/>
  <c r="R58" i="188"/>
  <c r="X37" i="189"/>
  <c r="V37" i="189"/>
  <c r="G37" i="190"/>
  <c r="P37" i="190"/>
  <c r="P60" i="192"/>
  <c r="R58" i="192"/>
  <c r="X37" i="193"/>
  <c r="V37" i="193"/>
  <c r="R61" i="197"/>
  <c r="R64" i="197" s="1"/>
  <c r="I37" i="198"/>
  <c r="R56" i="197"/>
  <c r="V37" i="201"/>
  <c r="N61" i="201"/>
  <c r="N64" i="201" s="1"/>
  <c r="R56" i="204"/>
  <c r="R56" i="206"/>
  <c r="R61" i="206" s="1"/>
  <c r="R64" i="206" s="1"/>
  <c r="R37" i="206"/>
  <c r="R53" i="208"/>
  <c r="R35" i="208"/>
  <c r="V35" i="199"/>
  <c r="V37" i="199" s="1"/>
  <c r="N61" i="199"/>
  <c r="N64" i="199" s="1"/>
  <c r="R37" i="200"/>
  <c r="R56" i="200"/>
  <c r="T37" i="200"/>
  <c r="T58" i="200" s="1"/>
  <c r="T61" i="200" s="1"/>
  <c r="T64" i="200" s="1"/>
  <c r="L37" i="200"/>
  <c r="R56" i="202"/>
  <c r="R61" i="204"/>
  <c r="R64" i="204" s="1"/>
  <c r="R53" i="209"/>
  <c r="R58" i="209" s="1"/>
  <c r="R61" i="209" s="1"/>
  <c r="R35" i="209"/>
  <c r="N61" i="198"/>
  <c r="N64" i="198" s="1"/>
  <c r="L37" i="201"/>
  <c r="R61" i="202"/>
  <c r="R64" i="202" s="1"/>
  <c r="R61" i="205"/>
  <c r="R64" i="205" s="1"/>
  <c r="R56" i="207"/>
  <c r="R61" i="207" s="1"/>
  <c r="R64" i="207" s="1"/>
  <c r="L37" i="202"/>
  <c r="R11" i="205"/>
  <c r="R37" i="205" s="1"/>
  <c r="L37" i="207"/>
  <c r="R33" i="212"/>
  <c r="R35" i="212" s="1"/>
  <c r="R58" i="212"/>
  <c r="R61" i="212" s="1"/>
  <c r="X35" i="213"/>
  <c r="L37" i="204"/>
  <c r="N53" i="208"/>
  <c r="N58" i="208" s="1"/>
  <c r="N61" i="208" s="1"/>
  <c r="N35" i="208"/>
  <c r="V35" i="208"/>
  <c r="R28" i="213"/>
  <c r="G35" i="213"/>
  <c r="P35" i="213"/>
  <c r="R53" i="199"/>
  <c r="R53" i="201"/>
  <c r="R53" i="200"/>
  <c r="R61" i="200" s="1"/>
  <c r="R64" i="200" s="1"/>
  <c r="R11" i="202"/>
  <c r="R37" i="202" s="1"/>
  <c r="V35" i="202"/>
  <c r="V37" i="202" s="1"/>
  <c r="L37" i="205"/>
  <c r="R11" i="207"/>
  <c r="R37" i="207" s="1"/>
  <c r="V35" i="207"/>
  <c r="V37" i="207" s="1"/>
  <c r="R50" i="208"/>
  <c r="R58" i="208" s="1"/>
  <c r="R61" i="208" s="1"/>
  <c r="L37" i="196"/>
  <c r="T55" i="211"/>
  <c r="T58" i="211" s="1"/>
  <c r="T61" i="211" s="1"/>
  <c r="N35" i="212"/>
  <c r="V35" i="212"/>
  <c r="T56" i="212"/>
  <c r="T58" i="212" s="1"/>
  <c r="T61" i="212" s="1"/>
  <c r="T58" i="213"/>
  <c r="T61" i="213" s="1"/>
  <c r="I35" i="213"/>
  <c r="V37" i="203"/>
  <c r="N37" i="199"/>
  <c r="N37" i="201"/>
  <c r="N37" i="200"/>
  <c r="R11" i="204"/>
  <c r="R37" i="204" s="1"/>
  <c r="V35" i="204"/>
  <c r="V37" i="204" s="1"/>
  <c r="L37" i="206"/>
  <c r="X33" i="208"/>
  <c r="X35" i="208" s="1"/>
  <c r="V33" i="209"/>
  <c r="V35" i="209" s="1"/>
  <c r="L35" i="209"/>
  <c r="N35" i="210"/>
  <c r="V35" i="210"/>
  <c r="I35" i="211"/>
  <c r="N35" i="213"/>
  <c r="V35" i="213"/>
  <c r="L35" i="213"/>
  <c r="R56" i="203"/>
  <c r="R61" i="203" s="1"/>
  <c r="R64" i="203" s="1"/>
  <c r="N61" i="203"/>
  <c r="N64" i="203" s="1"/>
  <c r="R33" i="214"/>
  <c r="R35" i="214" s="1"/>
  <c r="T33" i="214"/>
  <c r="T35" i="214" s="1"/>
  <c r="N37" i="203"/>
  <c r="T33" i="213"/>
  <c r="T35" i="213" s="1"/>
  <c r="M57" i="216"/>
  <c r="M60" i="216" s="1"/>
  <c r="E35" i="216"/>
  <c r="U35" i="216"/>
  <c r="I35" i="216"/>
  <c r="G35" i="216"/>
  <c r="K35" i="216"/>
  <c r="S35" i="216"/>
  <c r="M35" i="216"/>
  <c r="O35" i="216"/>
  <c r="K57" i="216"/>
  <c r="K60" i="216" s="1"/>
  <c r="Q35" i="216"/>
  <c r="O57" i="216"/>
  <c r="O60" i="216" s="1"/>
  <c r="Q57" i="216"/>
  <c r="Q60" i="216" s="1"/>
  <c r="R61" i="201" l="1"/>
  <c r="R64" i="201" s="1"/>
  <c r="R56" i="201"/>
  <c r="R37" i="201"/>
  <c r="R53" i="213"/>
  <c r="R58" i="213" s="1"/>
  <c r="R61" i="213" s="1"/>
  <c r="R33" i="213"/>
  <c r="R35" i="213" s="1"/>
  <c r="R61" i="199"/>
  <c r="R64" i="199" s="1"/>
</calcChain>
</file>

<file path=xl/comments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6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7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8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9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1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2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5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6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5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3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5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6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<sst xmlns="http://schemas.openxmlformats.org/spreadsheetml/2006/main" count="12632" uniqueCount="541">
  <si>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</si>
  <si>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</si>
  <si>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</si>
  <si>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</si>
  <si>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</si>
  <si>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</si>
  <si>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</si>
  <si>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</si>
  <si>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</si>
  <si>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</si>
  <si>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</si>
  <si>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</si>
  <si>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</si>
  <si>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</si>
  <si>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</si>
  <si>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</si>
  <si>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</si>
  <si>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</si>
  <si>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</si>
  <si>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</si>
  <si>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</si>
  <si>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</si>
  <si>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</si>
  <si>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</si>
  <si>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</si>
  <si>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</si>
  <si>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</si>
  <si>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</si>
  <si>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</si>
  <si>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</si>
  <si>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</si>
  <si>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</si>
  <si>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</si>
  <si>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</si>
  <si>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</si>
  <si>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</si>
  <si>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</si>
  <si>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</si>
  <si>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</si>
  <si>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</si>
  <si>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</si>
  <si>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</si>
  <si>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</si>
  <si>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</si>
  <si>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</si>
  <si>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</si>
  <si>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</si>
  <si>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</si>
  <si>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</si>
  <si>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</si>
  <si>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</si>
  <si>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</si>
  <si>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</si>
  <si>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</si>
  <si>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</si>
  <si>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</si>
  <si>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</si>
  <si>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</si>
  <si>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</si>
  <si>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</si>
  <si>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</si>
  <si>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</si>
  <si>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</si>
  <si>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</si>
  <si>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</si>
  <si>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</si>
  <si>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</si>
  <si>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</si>
  <si>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</si>
  <si>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</si>
  <si>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</si>
  <si>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</si>
  <si>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</si>
  <si>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</si>
  <si>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</si>
  <si>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</si>
  <si>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</si>
  <si>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</si>
  <si>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</si>
  <si>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</si>
  <si>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</si>
  <si>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</si>
  <si>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</si>
  <si>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</si>
  <si>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</si>
  <si>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</si>
  <si>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</si>
  <si>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</si>
  <si>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</si>
  <si>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</si>
  <si>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</si>
  <si>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</si>
  <si>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</si>
  <si>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</si>
  <si>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</si>
  <si>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</si>
  <si>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</si>
  <si>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</si>
  <si>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</si>
  <si>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</si>
  <si>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</si>
  <si>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</si>
  <si>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</si>
  <si>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</si>
  <si>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</si>
  <si>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</si>
  <si>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</si>
  <si>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</si>
  <si>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</si>
  <si>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</si>
  <si>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</si>
  <si>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</si>
  <si>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</si>
  <si>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</si>
  <si>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</si>
  <si>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</si>
  <si>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</si>
  <si>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</si>
  <si>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</si>
  <si>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</si>
  <si>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</si>
  <si>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</si>
  <si>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</si>
  <si>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</si>
  <si>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</si>
  <si>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</si>
  <si>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</si>
  <si>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</si>
  <si>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</si>
  <si>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</si>
  <si>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</si>
  <si>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</si>
  <si>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</si>
  <si>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</si>
  <si>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</si>
  <si>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</si>
  <si>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</si>
  <si>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</si>
  <si>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</si>
  <si>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</si>
  <si>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</si>
  <si>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</si>
  <si>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</si>
  <si>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</si>
  <si>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</si>
  <si>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</si>
  <si>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</si>
  <si>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</si>
  <si>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</si>
  <si>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</si>
  <si>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</si>
  <si>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</si>
  <si>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</si>
  <si>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</si>
  <si>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</si>
  <si>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</si>
  <si>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</si>
  <si>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</si>
  <si>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</si>
  <si>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</si>
  <si>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</si>
  <si>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</si>
  <si>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</si>
  <si>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</si>
  <si>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</si>
  <si>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</si>
  <si>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</si>
  <si>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</si>
  <si>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</si>
  <si>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</si>
  <si>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</si>
  <si>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</si>
  <si>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</si>
  <si>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</si>
  <si>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</si>
  <si>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</si>
  <si>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</si>
  <si>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</si>
  <si>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</si>
  <si>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</si>
  <si>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</si>
  <si>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</si>
  <si>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</si>
  <si>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</si>
  <si>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</si>
  <si>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</si>
  <si>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</si>
  <si>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</si>
  <si>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</si>
  <si>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</si>
  <si>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</si>
  <si>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</si>
  <si>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</si>
  <si>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</si>
  <si>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</si>
  <si>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</si>
  <si>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</si>
  <si>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</si>
  <si>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</si>
  <si>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</si>
  <si>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</si>
  <si>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</si>
  <si>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</si>
  <si>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</si>
  <si>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</si>
  <si>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</si>
  <si>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</si>
  <si>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</si>
  <si>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</si>
  <si>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</si>
  <si>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</si>
  <si>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</si>
  <si>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</si>
  <si>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</si>
  <si>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</si>
  <si>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</si>
  <si>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</si>
  <si>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</si>
  <si>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</si>
  <si>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</si>
  <si>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</si>
  <si>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</si>
  <si>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</si>
  <si>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</si>
  <si>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</si>
  <si>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</si>
  <si>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</si>
  <si>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</si>
  <si>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</si>
  <si>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</si>
  <si>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</si>
  <si>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</si>
  <si>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</si>
  <si>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</si>
  <si>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</si>
  <si>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</si>
  <si>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</si>
  <si>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</si>
  <si>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</si>
  <si>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</si>
  <si>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</si>
  <si>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</si>
  <si>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</si>
  <si>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</si>
  <si>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</si>
  <si>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</si>
  <si>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</si>
  <si>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</si>
  <si>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</si>
  <si>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</si>
  <si>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</si>
  <si>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</si>
  <si>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</si>
  <si>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</si>
  <si>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</si>
  <si>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</si>
  <si>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</si>
  <si>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</si>
  <si>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</si>
  <si>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</si>
  <si>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</si>
  <si>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</si>
  <si>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</si>
  <si>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</si>
  <si>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</si>
  <si>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</si>
  <si>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</si>
  <si>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</si>
  <si>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</si>
  <si>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</si>
  <si>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</si>
  <si>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</si>
  <si>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</si>
  <si>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</si>
  <si>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</si>
  <si>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</si>
  <si>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</si>
  <si>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</si>
  <si>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</si>
  <si>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</si>
  <si>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</si>
  <si>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</si>
  <si>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</si>
  <si>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</si>
  <si>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</si>
  <si>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</si>
  <si>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</si>
  <si>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</si>
  <si>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</si>
  <si>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</si>
  <si>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</si>
  <si>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</si>
  <si>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</si>
  <si>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</si>
  <si>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</si>
  <si>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</si>
  <si>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</si>
  <si>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</si>
  <si>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</si>
  <si>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</si>
  <si>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</si>
  <si>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</si>
  <si>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</si>
  <si>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</si>
  <si>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</si>
  <si>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</si>
  <si>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</si>
  <si>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</si>
  <si>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</si>
  <si>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</si>
  <si>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</si>
  <si>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</si>
  <si>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</si>
  <si>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</si>
  <si>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</si>
  <si>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</si>
  <si>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</si>
  <si>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</si>
  <si>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</si>
  <si>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</si>
  <si>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</si>
  <si>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</si>
  <si>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</si>
  <si>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</si>
  <si>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</si>
  <si>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</si>
  <si>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</si>
  <si>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</si>
  <si>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</si>
  <si>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</si>
  <si>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</si>
  <si>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</si>
  <si>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</si>
  <si>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</si>
  <si>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</si>
  <si>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</si>
  <si>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</si>
  <si>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</si>
  <si>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</si>
  <si>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</si>
  <si>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</si>
  <si>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</si>
  <si>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</si>
  <si>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</si>
  <si>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</si>
  <si>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</si>
  <si>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</si>
  <si>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</si>
  <si>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</si>
  <si>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</si>
  <si>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</si>
  <si>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</si>
  <si>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</si>
  <si>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</si>
  <si>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</si>
  <si>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</si>
  <si>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</si>
  <si>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</si>
  <si>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</si>
  <si>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</si>
  <si>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</si>
  <si>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</si>
  <si>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</si>
  <si>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</si>
  <si>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</si>
  <si>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</si>
  <si>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</si>
  <si>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</si>
  <si>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</si>
  <si>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</si>
  <si>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</si>
  <si>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</si>
  <si>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</si>
  <si>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</si>
  <si>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</si>
  <si>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</si>
  <si>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</si>
  <si>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</si>
  <si>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</si>
  <si>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</si>
  <si>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</si>
  <si>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</si>
  <si>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</si>
  <si>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</si>
  <si>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</si>
  <si>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</si>
  <si>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</si>
  <si>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</si>
  <si>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</si>
  <si>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</si>
  <si>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</si>
  <si>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</si>
  <si>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</si>
  <si>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</si>
  <si>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</si>
  <si>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</si>
  <si>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</si>
  <si>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</si>
  <si>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</si>
  <si>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</si>
  <si>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</si>
  <si>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</si>
  <si>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</si>
  <si>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</si>
  <si>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</si>
  <si>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</si>
  <si>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</si>
  <si>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</si>
  <si>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</si>
  <si>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</si>
  <si>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</si>
  <si>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</si>
  <si>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</si>
  <si>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</si>
  <si>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</si>
  <si>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</si>
  <si>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</si>
  <si>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</si>
  <si>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</si>
  <si>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</si>
  <si>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</si>
  <si>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</si>
  <si>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</si>
  <si>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</si>
  <si>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</si>
  <si>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</si>
  <si>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</si>
  <si>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</si>
  <si>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</si>
  <si>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</si>
  <si>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</si>
  <si>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</si>
  <si>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</si>
  <si>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</si>
  <si>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</si>
  <si>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</si>
  <si>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</si>
  <si>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</si>
  <si>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</si>
  <si>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</si>
  <si>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</si>
  <si>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</si>
  <si>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</si>
  <si>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</si>
  <si>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</si>
  <si>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</si>
  <si>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</si>
  <si>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</si>
  <si>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</si>
  <si>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</si>
  <si>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</si>
  <si>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</si>
  <si>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</si>
  <si>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</si>
  <si>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</si>
  <si>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</si>
  <si>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</si>
  <si>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</si>
  <si>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</si>
  <si>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</si>
  <si>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</si>
  <si>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</si>
  <si>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</si>
  <si>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</si>
  <si>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</si>
  <si>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</si>
  <si>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</si>
  <si>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</si>
  <si>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</si>
  <si>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</si>
  <si>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</si>
  <si>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</si>
  <si>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</si>
  <si>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</si>
  <si>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</si>
  <si>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</si>
  <si>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</si>
  <si>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</si>
  <si>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</si>
  <si>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</si>
  <si>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</si>
  <si>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</si>
  <si>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</si>
  <si>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</si>
  <si>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</si>
  <si>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</si>
  <si>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</si>
  <si>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</si>
  <si>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</si>
  <si>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</si>
  <si>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</si>
  <si>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</si>
  <si>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</si>
  <si>
    <t>LAST. MO.       Oct  2019</t>
  </si>
  <si>
    <t>CUR. MO.  Nov 2019</t>
  </si>
  <si>
    <t>LAST. MO.       Nov 2019</t>
  </si>
  <si>
    <t>CUR. MO.  Dec 2019</t>
  </si>
  <si>
    <t>1118-000 / 100-9006</t>
  </si>
  <si>
    <t>1110-000/ 9001-100</t>
  </si>
  <si>
    <t>**Residual holdings beyond Cash / Designation</t>
  </si>
  <si>
    <t xml:space="preserve">         / 9007-100 Fees</t>
  </si>
  <si>
    <r>
      <t xml:space="preserve">1112-000 / </t>
    </r>
    <r>
      <rPr>
        <i/>
        <sz val="9"/>
        <color rgb="FF0070C0"/>
        <rFont val="Calibri"/>
        <family val="2"/>
        <scheme val="minor"/>
      </rPr>
      <t>9004/9006</t>
    </r>
  </si>
  <si>
    <r>
      <t xml:space="preserve">1108-000 / </t>
    </r>
    <r>
      <rPr>
        <i/>
        <sz val="9"/>
        <color rgb="FF0070C0"/>
        <rFont val="Calibri"/>
        <family val="2"/>
        <scheme val="minor"/>
      </rPr>
      <t>9004/9006</t>
    </r>
  </si>
  <si>
    <t xml:space="preserve">  SUB-TOTAL CASH</t>
  </si>
  <si>
    <t xml:space="preserve">  SUB-TOTAL AUXILIARY FUNDS</t>
  </si>
  <si>
    <t xml:space="preserve">     TOTAL CASH/INVESTMENTS</t>
  </si>
  <si>
    <t>*Funds Designated by BoD</t>
  </si>
  <si>
    <t>Beach Investments Group - Wells Fargo</t>
  </si>
  <si>
    <t>Interest Invested - Brokers</t>
  </si>
  <si>
    <t>Allowance for FMV of Investments</t>
  </si>
  <si>
    <t>Beach Club Deposits</t>
  </si>
  <si>
    <t>PERS Unfunded Liability</t>
  </si>
  <si>
    <t>SRB Funding - Outpost</t>
  </si>
  <si>
    <t>VEBA / Post Retirement Medical</t>
  </si>
  <si>
    <t>UDP Repair / Replacement</t>
  </si>
  <si>
    <t>Investments - Offset / Fees</t>
  </si>
  <si>
    <t>Investments - Offset / Other Income</t>
  </si>
  <si>
    <t>VEBA (Off-Balance Sheet)</t>
  </si>
  <si>
    <t>Funded Amount</t>
  </si>
  <si>
    <t>Note: Brokerage accounts balances reflect monthly fair market value adjustments</t>
  </si>
  <si>
    <t>CURR. MO.  JAN 2020</t>
  </si>
  <si>
    <t>LAST. MO.       DEC 2019</t>
  </si>
  <si>
    <t>**BALANCE**</t>
  </si>
  <si>
    <t>FY19/20 CASH &amp; INVESTMENT DESIGNATION</t>
  </si>
  <si>
    <t>LAST. MO.       JAN 2020</t>
  </si>
  <si>
    <t>CURR. MO.  FEB 2020</t>
  </si>
  <si>
    <t>LAST. MO.       FEB 2020</t>
  </si>
  <si>
    <t>CURR. MO.  MAR 2020</t>
  </si>
  <si>
    <t>LAST. MO.       MAR 2020</t>
  </si>
  <si>
    <t>CURR. MO.  APR 2020</t>
  </si>
  <si>
    <t>LAST. MO.       APR 2020</t>
  </si>
  <si>
    <t>CURR. MO.  MAY 2020</t>
  </si>
  <si>
    <t>LAST. MO.       MAY 2020</t>
  </si>
  <si>
    <t>CURR. MO.  JUNE 2020</t>
  </si>
  <si>
    <t>1131</t>
  </si>
  <si>
    <t>SBA Loan</t>
  </si>
  <si>
    <t>FY20/21 CASH &amp; INVESTMENT DESIGNATION</t>
  </si>
  <si>
    <t>LAST. MO.       JUN 2020</t>
  </si>
  <si>
    <t>CURR. MO.  JUL 2020</t>
  </si>
  <si>
    <t>CURR. MO.  AUG 2020</t>
  </si>
  <si>
    <t>LAST MO.       JUL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</si>
</sst>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  <numFmt numFmtId="175" formatCode="[$-409]mmmm\,\ yyyy;@"/>
  </numFmts>
  <fonts count="44">
    <font>
      <sz val="9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i/>
      <u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9" fontId="4" fillId="0" borderId="0" applyFont="0" applyFill="0" applyBorder="0" applyAlignment="0" applyProtection="0"/>
    <xf numFmtId="0" fontId="21" fillId="0" borderId="0" applyNumberFormat="0" applyBorder="0" applyAlignment="0"/>
    <xf numFmtId="0" fontId="26" fillId="0" borderId="0" applyNumberFormat="0" applyBorder="0" applyAlignment="0"/>
    <xf numFmtId="0" fontId="22" fillId="0" borderId="0" applyNumberFormat="0" applyBorder="0" applyAlignment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401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4" fontId="4" fillId="0" borderId="0" xfId="0" applyNumberFormat="1" applyFont="1" applyBorder="1"/>
    <xf numFmtId="14" fontId="3" fillId="0" borderId="0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5" fontId="4" fillId="0" borderId="0" xfId="0" applyNumberFormat="1" applyFont="1"/>
    <xf numFmtId="3" fontId="4" fillId="0" borderId="0" xfId="0" applyNumberFormat="1" applyFont="1"/>
    <xf numFmtId="3" fontId="4" fillId="0" borderId="0" xfId="0" applyNumberFormat="1" applyFont="1" applyBorder="1"/>
    <xf numFmtId="164" fontId="4" fillId="0" borderId="0" xfId="0" applyNumberFormat="1" applyFont="1"/>
    <xf numFmtId="3" fontId="4" fillId="0" borderId="10" xfId="0" applyNumberFormat="1" applyFont="1" applyBorder="1"/>
    <xf numFmtId="3" fontId="4" fillId="0" borderId="11" xfId="0" applyNumberFormat="1" applyFont="1" applyBorder="1"/>
    <xf numFmtId="2" fontId="4" fillId="0" borderId="0" xfId="0" applyNumberFormat="1" applyFont="1"/>
    <xf numFmtId="14" fontId="4" fillId="0" borderId="0" xfId="0" applyNumberFormat="1" applyFont="1" applyAlignment="1">
      <alignment horizontal="center"/>
    </xf>
    <xf numFmtId="0" fontId="4" fillId="0" borderId="0" xfId="0" applyNumberFormat="1" applyFont="1"/>
    <xf numFmtId="166" fontId="4" fillId="0" borderId="0" xfId="28" applyNumberFormat="1" applyFont="1"/>
    <xf numFmtId="14" fontId="0" fillId="0" borderId="0" xfId="0" applyNumberFormat="1"/>
    <xf numFmtId="0" fontId="4" fillId="0" borderId="0" xfId="39"/>
    <xf numFmtId="0" fontId="4" fillId="0" borderId="0" xfId="39" applyFont="1"/>
    <xf numFmtId="0" fontId="4" fillId="0" borderId="0" xfId="39" applyFont="1" applyBorder="1"/>
    <xf numFmtId="0" fontId="4" fillId="0" borderId="0" xfId="39" applyFont="1" applyAlignment="1">
      <alignment horizontal="center"/>
    </xf>
    <xf numFmtId="0" fontId="4" fillId="0" borderId="0" xfId="39" applyFont="1" applyBorder="1" applyAlignment="1">
      <alignment horizontal="center"/>
    </xf>
    <xf numFmtId="0" fontId="4" fillId="0" borderId="0" xfId="39" applyFont="1" applyAlignment="1">
      <alignment wrapText="1"/>
    </xf>
    <xf numFmtId="0" fontId="3" fillId="0" borderId="0" xfId="39" applyFont="1"/>
    <xf numFmtId="0" fontId="4" fillId="0" borderId="0" xfId="39" applyFont="1" applyFill="1"/>
    <xf numFmtId="2" fontId="4" fillId="0" borderId="0" xfId="39" applyNumberFormat="1" applyFont="1"/>
    <xf numFmtId="165" fontId="4" fillId="0" borderId="0" xfId="39" applyNumberFormat="1" applyFont="1"/>
    <xf numFmtId="3" fontId="4" fillId="0" borderId="0" xfId="39" applyNumberFormat="1" applyFont="1" applyBorder="1"/>
    <xf numFmtId="3" fontId="4" fillId="0" borderId="0" xfId="39" applyNumberFormat="1" applyFont="1"/>
    <xf numFmtId="3" fontId="4" fillId="0" borderId="10" xfId="39" applyNumberFormat="1" applyFont="1" applyBorder="1"/>
    <xf numFmtId="0" fontId="3" fillId="0" borderId="0" xfId="39" applyFont="1" applyAlignment="1">
      <alignment horizontal="left"/>
    </xf>
    <xf numFmtId="3" fontId="4" fillId="0" borderId="11" xfId="39" applyNumberFormat="1" applyFont="1" applyBorder="1"/>
    <xf numFmtId="3" fontId="4" fillId="0" borderId="0" xfId="39" applyNumberFormat="1" applyFont="1" applyFill="1"/>
    <xf numFmtId="166" fontId="4" fillId="0" borderId="0" xfId="28" applyNumberFormat="1" applyFont="1" applyFill="1"/>
    <xf numFmtId="43" fontId="4" fillId="0" borderId="0" xfId="28" applyFont="1"/>
    <xf numFmtId="3" fontId="4" fillId="0" borderId="0" xfId="39" applyNumberFormat="1" applyFont="1" applyFill="1" applyBorder="1"/>
    <xf numFmtId="3" fontId="4" fillId="0" borderId="10" xfId="39" applyNumberFormat="1" applyFont="1" applyFill="1" applyBorder="1"/>
    <xf numFmtId="0" fontId="4" fillId="0" borderId="0" xfId="39" applyFont="1" applyFill="1" applyAlignment="1">
      <alignment horizontal="center"/>
    </xf>
    <xf numFmtId="0" fontId="4" fillId="0" borderId="0" xfId="39" applyFill="1"/>
    <xf numFmtId="3" fontId="4" fillId="0" borderId="11" xfId="39" applyNumberFormat="1" applyFont="1" applyFill="1" applyBorder="1"/>
    <xf numFmtId="37" fontId="4" fillId="0" borderId="0" xfId="39" applyNumberFormat="1" applyFont="1" applyFill="1"/>
    <xf numFmtId="37" fontId="4" fillId="0" borderId="11" xfId="39" applyNumberFormat="1" applyFont="1" applyBorder="1"/>
    <xf numFmtId="171" fontId="4" fillId="0" borderId="0" xfId="39" applyNumberFormat="1" applyFont="1"/>
    <xf numFmtId="171" fontId="4" fillId="0" borderId="10" xfId="39" applyNumberFormat="1" applyFont="1" applyBorder="1"/>
    <xf numFmtId="171" fontId="4" fillId="0" borderId="11" xfId="39" applyNumberFormat="1" applyFont="1" applyBorder="1"/>
    <xf numFmtId="43" fontId="4" fillId="24" borderId="0" xfId="28" applyFont="1" applyFill="1"/>
    <xf numFmtId="170" fontId="4" fillId="0" borderId="0" xfId="39" applyNumberFormat="1" applyFill="1"/>
    <xf numFmtId="43" fontId="4" fillId="0" borderId="0" xfId="28" applyFont="1" applyFill="1"/>
    <xf numFmtId="0" fontId="4" fillId="25" borderId="0" xfId="39" applyFill="1"/>
    <xf numFmtId="0" fontId="4" fillId="0" borderId="0" xfId="39" applyFont="1" applyAlignment="1"/>
    <xf numFmtId="171" fontId="4" fillId="0" borderId="0" xfId="39" applyNumberFormat="1" applyFont="1" applyFill="1"/>
    <xf numFmtId="166" fontId="4" fillId="0" borderId="10" xfId="28" applyNumberFormat="1" applyFont="1" applyFill="1" applyBorder="1"/>
    <xf numFmtId="166" fontId="4" fillId="0" borderId="11" xfId="28" applyNumberFormat="1" applyFont="1" applyFill="1" applyBorder="1"/>
    <xf numFmtId="170" fontId="4" fillId="0" borderId="0" xfId="39" applyNumberFormat="1" applyFont="1"/>
    <xf numFmtId="0" fontId="4" fillId="0" borderId="10" xfId="39" applyBorder="1"/>
    <xf numFmtId="3" fontId="4" fillId="0" borderId="0" xfId="39" applyNumberFormat="1"/>
    <xf numFmtId="166" fontId="4" fillId="0" borderId="0" xfId="28" applyNumberFormat="1"/>
    <xf numFmtId="0" fontId="4" fillId="26" borderId="0" xfId="39" applyFont="1" applyFill="1"/>
    <xf numFmtId="0" fontId="4" fillId="26" borderId="0" xfId="39" applyFont="1" applyFill="1" applyBorder="1"/>
    <xf numFmtId="0" fontId="4" fillId="26" borderId="0" xfId="39" applyFill="1"/>
    <xf numFmtId="166" fontId="4" fillId="0" borderId="0" xfId="28" applyNumberFormat="1" applyFont="1" applyBorder="1"/>
    <xf numFmtId="0" fontId="3" fillId="0" borderId="0" xfId="39" applyFont="1" applyFill="1" applyAlignment="1">
      <alignment horizontal="center" wrapText="1"/>
    </xf>
    <xf numFmtId="0" fontId="3" fillId="0" borderId="0" xfId="39" applyFont="1" applyFill="1" applyAlignment="1">
      <alignment horizontal="left"/>
    </xf>
    <xf numFmtId="166" fontId="4" fillId="0" borderId="12" xfId="39" applyNumberFormat="1" applyFont="1" applyFill="1" applyBorder="1"/>
    <xf numFmtId="0" fontId="4" fillId="0" borderId="10" xfId="39" applyFont="1" applyFill="1" applyBorder="1" applyAlignment="1">
      <alignment horizontal="center" wrapText="1"/>
    </xf>
    <xf numFmtId="0" fontId="4" fillId="0" borderId="10" xfId="39" applyFont="1" applyBorder="1" applyAlignment="1">
      <alignment horizontal="center" wrapText="1"/>
    </xf>
    <xf numFmtId="0" fontId="4" fillId="0" borderId="13" xfId="39" applyFont="1" applyBorder="1" applyAlignment="1">
      <alignment horizontal="center"/>
    </xf>
    <xf numFmtId="0" fontId="4" fillId="0" borderId="10" xfId="39" applyFont="1" applyFill="1" applyBorder="1" applyAlignment="1">
      <alignment horizontal="center"/>
    </xf>
    <xf numFmtId="171" fontId="4" fillId="0" borderId="13" xfId="39" applyNumberFormat="1" applyFont="1" applyBorder="1" applyAlignment="1">
      <alignment horizontal="center"/>
    </xf>
    <xf numFmtId="166" fontId="4" fillId="0" borderId="0" xfId="39" applyNumberFormat="1" applyFont="1"/>
    <xf numFmtId="37" fontId="4" fillId="0" borderId="0" xfId="39" applyNumberFormat="1" applyFont="1"/>
    <xf numFmtId="0" fontId="0" fillId="0" borderId="0" xfId="39" applyFont="1" applyFill="1"/>
    <xf numFmtId="0" fontId="4" fillId="0" borderId="13" xfId="39" applyFont="1" applyFill="1" applyBorder="1" applyAlignment="1">
      <alignment horizontal="center"/>
    </xf>
    <xf numFmtId="171" fontId="4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4" fillId="27" borderId="0" xfId="39" applyNumberFormat="1" applyFont="1" applyFill="1"/>
    <xf numFmtId="3" fontId="4" fillId="0" borderId="0" xfId="39" applyNumberFormat="1" applyFill="1"/>
    <xf numFmtId="0" fontId="4" fillId="0" borderId="0" xfId="39" applyFont="1" applyFill="1" applyBorder="1" applyAlignment="1">
      <alignment horizontal="center" wrapText="1"/>
    </xf>
    <xf numFmtId="0" fontId="4" fillId="0" borderId="0" xfId="39" applyFont="1" applyBorder="1" applyAlignment="1">
      <alignment horizontal="center" wrapText="1"/>
    </xf>
    <xf numFmtId="0" fontId="4" fillId="0" borderId="0" xfId="39" applyFont="1" applyFill="1" applyBorder="1" applyAlignment="1">
      <alignment horizontal="center"/>
    </xf>
    <xf numFmtId="171" fontId="4" fillId="0" borderId="0" xfId="39" applyNumberFormat="1" applyFont="1" applyFill="1" applyBorder="1" applyAlignment="1">
      <alignment horizontal="center"/>
    </xf>
    <xf numFmtId="173" fontId="4" fillId="0" borderId="0" xfId="29" applyNumberFormat="1" applyFont="1" applyFill="1" applyBorder="1" applyAlignment="1">
      <alignment horizontal="center" wrapText="1"/>
    </xf>
    <xf numFmtId="3" fontId="4" fillId="0" borderId="14" xfId="39" applyNumberFormat="1" applyFont="1" applyFill="1" applyBorder="1"/>
    <xf numFmtId="3" fontId="4" fillId="0" borderId="14" xfId="39" applyNumberFormat="1" applyFont="1" applyBorder="1"/>
    <xf numFmtId="166" fontId="4" fillId="0" borderId="14" xfId="28" applyNumberFormat="1" applyFont="1" applyFill="1" applyBorder="1"/>
    <xf numFmtId="37" fontId="4" fillId="0" borderId="14" xfId="39" applyNumberFormat="1" applyFont="1" applyBorder="1"/>
    <xf numFmtId="0" fontId="4" fillId="0" borderId="0" xfId="39" applyFont="1" applyFill="1" applyBorder="1"/>
    <xf numFmtId="166" fontId="4" fillId="0" borderId="0" xfId="28" applyNumberFormat="1" applyFont="1" applyFill="1" applyBorder="1"/>
    <xf numFmtId="166" fontId="4" fillId="0" borderId="15" xfId="39" applyNumberFormat="1" applyFont="1" applyFill="1" applyBorder="1"/>
    <xf numFmtId="166" fontId="4" fillId="0" borderId="0" xfId="28" applyNumberFormat="1" applyFont="1" applyBorder="1" applyAlignment="1">
      <alignment horizontal="right" wrapText="1"/>
    </xf>
    <xf numFmtId="4" fontId="4" fillId="0" borderId="0" xfId="39" applyNumberFormat="1" applyFont="1"/>
    <xf numFmtId="2" fontId="4" fillId="0" borderId="0" xfId="39" applyNumberFormat="1" applyFont="1" applyFill="1"/>
    <xf numFmtId="166" fontId="4" fillId="0" borderId="0" xfId="28" applyNumberFormat="1" applyFont="1" applyFill="1" applyBorder="1" applyAlignment="1">
      <alignment horizontal="center"/>
    </xf>
    <xf numFmtId="174" fontId="21" fillId="0" borderId="0" xfId="43" applyNumberFormat="1"/>
    <xf numFmtId="167" fontId="21" fillId="0" borderId="0" xfId="43" applyNumberFormat="1"/>
    <xf numFmtId="167" fontId="21" fillId="0" borderId="0" xfId="43" quotePrefix="1" applyNumberFormat="1" applyAlignment="1">
      <alignment horizontal="fill"/>
    </xf>
    <xf numFmtId="0" fontId="4" fillId="0" borderId="0" xfId="39" applyFont="1" applyFill="1" applyAlignment="1">
      <alignment wrapText="1"/>
    </xf>
    <xf numFmtId="173" fontId="4" fillId="0" borderId="0" xfId="29" applyNumberFormat="1" applyFont="1" applyFill="1" applyBorder="1" applyAlignment="1">
      <alignment horizontal="right" wrapText="1"/>
    </xf>
    <xf numFmtId="166" fontId="4" fillId="0" borderId="0" xfId="28" applyNumberFormat="1" applyFont="1" applyFill="1" applyBorder="1" applyAlignment="1">
      <alignment horizontal="right" wrapText="1"/>
    </xf>
    <xf numFmtId="165" fontId="4" fillId="0" borderId="0" xfId="39" applyNumberFormat="1" applyFont="1" applyFill="1"/>
    <xf numFmtId="37" fontId="4" fillId="0" borderId="14" xfId="39" applyNumberFormat="1" applyFont="1" applyFill="1" applyBorder="1"/>
    <xf numFmtId="173" fontId="4" fillId="0" borderId="15" xfId="29" applyNumberFormat="1" applyFont="1" applyFill="1" applyBorder="1"/>
    <xf numFmtId="171" fontId="4" fillId="0" borderId="10" xfId="39" applyNumberFormat="1" applyFont="1" applyFill="1" applyBorder="1" applyAlignment="1">
      <alignment horizontal="center"/>
    </xf>
    <xf numFmtId="38" fontId="4" fillId="0" borderId="10" xfId="39" applyNumberFormat="1" applyFont="1" applyFill="1" applyBorder="1"/>
    <xf numFmtId="38" fontId="4" fillId="0" borderId="0" xfId="39" applyNumberFormat="1" applyFont="1" applyFill="1"/>
    <xf numFmtId="166" fontId="4" fillId="0" borderId="10" xfId="28" applyNumberFormat="1" applyFont="1" applyFill="1" applyBorder="1" applyAlignment="1">
      <alignment horizontal="right" wrapText="1"/>
    </xf>
    <xf numFmtId="173" fontId="4" fillId="0" borderId="0" xfId="29" applyNumberFormat="1" applyFont="1" applyFill="1" applyBorder="1" applyAlignment="1">
      <alignment horizontal="center"/>
    </xf>
    <xf numFmtId="44" fontId="4" fillId="0" borderId="0" xfId="29" applyFont="1" applyFill="1"/>
    <xf numFmtId="172" fontId="4" fillId="0" borderId="0" xfId="29" applyNumberFormat="1" applyFont="1" applyFill="1"/>
    <xf numFmtId="173" fontId="4" fillId="0" borderId="0" xfId="29" applyNumberFormat="1" applyFont="1" applyFill="1"/>
    <xf numFmtId="173" fontId="4" fillId="0" borderId="14" xfId="29" applyNumberFormat="1" applyFont="1" applyFill="1" applyBorder="1"/>
    <xf numFmtId="173" fontId="4" fillId="0" borderId="0" xfId="39" applyNumberFormat="1" applyFont="1" applyFill="1"/>
    <xf numFmtId="173" fontId="4" fillId="0" borderId="0" xfId="39" applyNumberFormat="1" applyFont="1" applyFill="1" applyBorder="1"/>
    <xf numFmtId="37" fontId="4" fillId="0" borderId="0" xfId="39" applyNumberFormat="1" applyFont="1" applyFill="1" applyBorder="1"/>
    <xf numFmtId="173" fontId="4" fillId="0" borderId="0" xfId="29" applyNumberFormat="1" applyFont="1" applyFill="1" applyBorder="1"/>
    <xf numFmtId="6" fontId="4" fillId="0" borderId="0" xfId="39" applyNumberFormat="1"/>
    <xf numFmtId="16" fontId="4" fillId="0" borderId="0" xfId="39" applyNumberFormat="1"/>
    <xf numFmtId="166" fontId="4" fillId="0" borderId="10" xfId="28" applyNumberFormat="1" applyFont="1" applyFill="1" applyBorder="1" applyAlignment="1">
      <alignment horizontal="right"/>
    </xf>
    <xf numFmtId="43" fontId="4" fillId="0" borderId="0" xfId="39" applyNumberFormat="1" applyFont="1"/>
    <xf numFmtId="166" fontId="4" fillId="0" borderId="0" xfId="39" applyNumberFormat="1" applyFont="1" applyFill="1" applyBorder="1" applyAlignment="1">
      <alignment horizontal="center" wrapText="1"/>
    </xf>
    <xf numFmtId="173" fontId="4" fillId="0" borderId="0" xfId="39" applyNumberFormat="1" applyFont="1"/>
    <xf numFmtId="43" fontId="4" fillId="0" borderId="0" xfId="28"/>
    <xf numFmtId="174" fontId="21" fillId="0" borderId="0" xfId="43" applyNumberFormat="1" applyFill="1"/>
    <xf numFmtId="3" fontId="4" fillId="0" borderId="0" xfId="0" applyNumberFormat="1" applyFont="1" applyFill="1" applyBorder="1"/>
    <xf numFmtId="173" fontId="4" fillId="28" borderId="0" xfId="29" applyNumberFormat="1" applyFont="1" applyFill="1" applyBorder="1" applyAlignment="1">
      <alignment horizontal="right" wrapText="1"/>
    </xf>
    <xf numFmtId="3" fontId="4" fillId="28" borderId="0" xfId="39" applyNumberFormat="1" applyFill="1"/>
    <xf numFmtId="37" fontId="4" fillId="28" borderId="0" xfId="39" applyNumberFormat="1" applyFont="1" applyFill="1" applyBorder="1"/>
    <xf numFmtId="3" fontId="4" fillId="28" borderId="0" xfId="39" applyNumberFormat="1" applyFont="1" applyFill="1" applyBorder="1"/>
    <xf numFmtId="37" fontId="4" fillId="28" borderId="0" xfId="39" applyNumberFormat="1" applyFont="1" applyFill="1"/>
    <xf numFmtId="3" fontId="4" fillId="28" borderId="10" xfId="39" applyNumberFormat="1" applyFont="1" applyFill="1" applyBorder="1"/>
    <xf numFmtId="44" fontId="4" fillId="0" borderId="0" xfId="29" applyFont="1" applyFill="1" applyBorder="1"/>
    <xf numFmtId="171" fontId="4" fillId="0" borderId="0" xfId="39" applyNumberFormat="1" applyFont="1" applyFill="1" applyBorder="1"/>
    <xf numFmtId="3" fontId="4" fillId="0" borderId="0" xfId="39" applyNumberFormat="1" applyFill="1" applyBorder="1"/>
    <xf numFmtId="166" fontId="4" fillId="0" borderId="0" xfId="39" applyNumberFormat="1" applyFont="1" applyFill="1" applyBorder="1"/>
    <xf numFmtId="166" fontId="4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4" fillId="0" borderId="0" xfId="39" applyNumberFormat="1"/>
    <xf numFmtId="168" fontId="4" fillId="0" borderId="0" xfId="42" applyNumberFormat="1"/>
    <xf numFmtId="37" fontId="0" fillId="0" borderId="0" xfId="0" applyNumberFormat="1" applyFill="1"/>
    <xf numFmtId="10" fontId="4" fillId="0" borderId="0" xfId="42" applyNumberFormat="1" applyFont="1" applyAlignment="1">
      <alignment horizontal="center"/>
    </xf>
    <xf numFmtId="166" fontId="4" fillId="29" borderId="10" xfId="28" applyNumberFormat="1" applyFont="1" applyFill="1" applyBorder="1" applyAlignment="1">
      <alignment horizontal="right" wrapText="1"/>
    </xf>
    <xf numFmtId="37" fontId="4" fillId="29" borderId="0" xfId="39" applyNumberFormat="1" applyFont="1" applyFill="1"/>
    <xf numFmtId="166" fontId="4" fillId="29" borderId="0" xfId="28" applyNumberFormat="1" applyFont="1" applyFill="1"/>
    <xf numFmtId="0" fontId="0" fillId="0" borderId="0" xfId="39" applyFont="1"/>
    <xf numFmtId="169" fontId="3" fillId="0" borderId="10" xfId="39" applyNumberFormat="1" applyFont="1" applyBorder="1" applyAlignment="1">
      <alignment horizontal="left"/>
    </xf>
    <xf numFmtId="166" fontId="4" fillId="0" borderId="0" xfId="39" applyNumberFormat="1" applyFill="1"/>
    <xf numFmtId="3" fontId="0" fillId="0" borderId="0" xfId="39" applyNumberFormat="1" applyFont="1" applyFill="1"/>
    <xf numFmtId="166" fontId="4" fillId="30" borderId="0" xfId="28" applyNumberFormat="1" applyFont="1" applyFill="1"/>
    <xf numFmtId="166" fontId="4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4" fillId="31" borderId="10" xfId="39" applyNumberFormat="1" applyFont="1" applyFill="1" applyBorder="1"/>
    <xf numFmtId="38" fontId="4" fillId="31" borderId="10" xfId="39" applyNumberFormat="1" applyFont="1" applyFill="1" applyBorder="1"/>
    <xf numFmtId="166" fontId="4" fillId="31" borderId="0" xfId="28" applyNumberFormat="1" applyFont="1" applyFill="1"/>
    <xf numFmtId="39" fontId="0" fillId="31" borderId="0" xfId="0" applyNumberFormat="1" applyFill="1"/>
    <xf numFmtId="3" fontId="4" fillId="30" borderId="0" xfId="0" applyNumberFormat="1" applyFont="1" applyFill="1" applyBorder="1"/>
    <xf numFmtId="0" fontId="3" fillId="32" borderId="0" xfId="39" applyFont="1" applyFill="1"/>
    <xf numFmtId="0" fontId="4" fillId="32" borderId="0" xfId="39" applyFont="1" applyFill="1"/>
    <xf numFmtId="166" fontId="4" fillId="32" borderId="0" xfId="39" applyNumberFormat="1" applyFont="1" applyFill="1" applyBorder="1"/>
    <xf numFmtId="173" fontId="4" fillId="32" borderId="0" xfId="29" applyNumberFormat="1" applyFont="1" applyFill="1" applyBorder="1"/>
    <xf numFmtId="0" fontId="4" fillId="32" borderId="0" xfId="39" applyFont="1" applyFill="1" applyBorder="1"/>
    <xf numFmtId="0" fontId="3" fillId="30" borderId="0" xfId="39" applyFont="1" applyFill="1"/>
    <xf numFmtId="0" fontId="4" fillId="30" borderId="0" xfId="39" applyFont="1" applyFill="1"/>
    <xf numFmtId="166" fontId="4" fillId="30" borderId="0" xfId="39" applyNumberFormat="1" applyFont="1" applyFill="1" applyBorder="1"/>
    <xf numFmtId="173" fontId="4" fillId="30" borderId="0" xfId="29" applyNumberFormat="1" applyFont="1" applyFill="1" applyBorder="1"/>
    <xf numFmtId="0" fontId="4" fillId="30" borderId="0" xfId="39" applyFont="1" applyFill="1" applyBorder="1"/>
    <xf numFmtId="0" fontId="3" fillId="0" borderId="0" xfId="39" applyFont="1" applyFill="1"/>
    <xf numFmtId="173" fontId="4" fillId="33" borderId="0" xfId="29" applyNumberFormat="1" applyFont="1" applyFill="1" applyBorder="1" applyAlignment="1">
      <alignment horizontal="right" wrapText="1"/>
    </xf>
    <xf numFmtId="166" fontId="4" fillId="33" borderId="10" xfId="28" applyNumberFormat="1" applyFont="1" applyFill="1" applyBorder="1" applyAlignment="1">
      <alignment horizontal="right" wrapText="1"/>
    </xf>
    <xf numFmtId="17" fontId="4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7" fillId="0" borderId="0" xfId="29" applyFont="1" applyFill="1"/>
    <xf numFmtId="1" fontId="0" fillId="0" borderId="0" xfId="0" applyNumberFormat="1" applyFill="1"/>
    <xf numFmtId="1" fontId="4" fillId="0" borderId="0" xfId="39" applyNumberFormat="1" applyFont="1" applyFill="1" applyBorder="1"/>
    <xf numFmtId="1" fontId="4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4" fillId="33" borderId="0" xfId="39" applyFill="1"/>
    <xf numFmtId="39" fontId="0" fillId="0" borderId="0" xfId="0" applyNumberFormat="1" applyFill="1" applyBorder="1"/>
    <xf numFmtId="38" fontId="4" fillId="0" borderId="0" xfId="39" applyNumberFormat="1" applyFont="1" applyFill="1" applyBorder="1"/>
    <xf numFmtId="0" fontId="4" fillId="0" borderId="0" xfId="39" applyFill="1" applyBorder="1"/>
    <xf numFmtId="38" fontId="4" fillId="0" borderId="0" xfId="39" applyNumberFormat="1"/>
    <xf numFmtId="38" fontId="4" fillId="33" borderId="0" xfId="39" applyNumberFormat="1" applyFill="1"/>
    <xf numFmtId="0" fontId="29" fillId="0" borderId="0" xfId="39" applyFont="1" applyFill="1" applyAlignment="1">
      <alignment horizontal="left" wrapText="1"/>
    </xf>
    <xf numFmtId="0" fontId="30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4" fillId="0" borderId="14" xfId="39" applyFont="1" applyFill="1" applyBorder="1"/>
    <xf numFmtId="0" fontId="4" fillId="33" borderId="0" xfId="39" applyFont="1" applyFill="1"/>
    <xf numFmtId="44" fontId="4" fillId="0" borderId="0" xfId="29"/>
    <xf numFmtId="44" fontId="4" fillId="0" borderId="14" xfId="29" applyBorder="1"/>
    <xf numFmtId="44" fontId="4" fillId="34" borderId="0" xfId="29" applyFont="1" applyFill="1"/>
    <xf numFmtId="44" fontId="4" fillId="0" borderId="0" xfId="39" applyNumberFormat="1"/>
    <xf numFmtId="44" fontId="0" fillId="0" borderId="0" xfId="29" applyFont="1" applyFill="1"/>
    <xf numFmtId="44" fontId="4" fillId="34" borderId="0" xfId="29" applyFill="1"/>
    <xf numFmtId="44" fontId="4" fillId="0" borderId="0" xfId="39" applyNumberFormat="1" applyFont="1"/>
    <xf numFmtId="173" fontId="4" fillId="0" borderId="0" xfId="29" applyNumberFormat="1"/>
    <xf numFmtId="173" fontId="4" fillId="0" borderId="0" xfId="39" applyNumberFormat="1"/>
    <xf numFmtId="173" fontId="4" fillId="0" borderId="0" xfId="29" applyNumberFormat="1" applyFill="1"/>
    <xf numFmtId="173" fontId="4" fillId="0" borderId="0" xfId="39" applyNumberFormat="1" applyFill="1"/>
    <xf numFmtId="173" fontId="4" fillId="0" borderId="14" xfId="29" applyNumberFormat="1" applyBorder="1"/>
    <xf numFmtId="173" fontId="4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4" fillId="0" borderId="0" xfId="39" applyNumberFormat="1" applyFont="1" applyBorder="1"/>
    <xf numFmtId="44" fontId="4" fillId="0" borderId="0" xfId="39" applyNumberFormat="1" applyFont="1" applyBorder="1"/>
    <xf numFmtId="43" fontId="4" fillId="0" borderId="0" xfId="39" applyNumberFormat="1" applyFont="1" applyBorder="1"/>
    <xf numFmtId="0" fontId="32" fillId="0" borderId="0" xfId="0" applyFont="1" applyFill="1" applyBorder="1"/>
    <xf numFmtId="49" fontId="32" fillId="0" borderId="0" xfId="0" applyNumberFormat="1" applyFont="1" applyFill="1" applyBorder="1"/>
    <xf numFmtId="165" fontId="4" fillId="0" borderId="0" xfId="39" applyNumberFormat="1" applyFont="1" applyFill="1" applyBorder="1"/>
    <xf numFmtId="166" fontId="32" fillId="0" borderId="0" xfId="28" applyNumberFormat="1" applyFont="1" applyFill="1" applyBorder="1"/>
    <xf numFmtId="0" fontId="33" fillId="0" borderId="0" xfId="0" applyFont="1" applyFill="1" applyBorder="1"/>
    <xf numFmtId="0" fontId="34" fillId="0" borderId="0" xfId="39" applyFont="1"/>
    <xf numFmtId="0" fontId="3" fillId="0" borderId="0" xfId="39" applyFont="1" applyFill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4" fillId="33" borderId="0" xfId="29" applyNumberFormat="1" applyFill="1"/>
    <xf numFmtId="0" fontId="4" fillId="31" borderId="0" xfId="39" applyFill="1"/>
    <xf numFmtId="166" fontId="4" fillId="31" borderId="0" xfId="28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66" fontId="4" fillId="33" borderId="10" xfId="28" applyNumberFormat="1" applyFont="1" applyFill="1" applyBorder="1"/>
    <xf numFmtId="166" fontId="4" fillId="33" borderId="0" xfId="28" applyNumberFormat="1" applyFill="1"/>
    <xf numFmtId="173" fontId="4" fillId="33" borderId="0" xfId="39" applyNumberFormat="1" applyFill="1"/>
    <xf numFmtId="166" fontId="4" fillId="33" borderId="0" xfId="39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73" fontId="4" fillId="31" borderId="14" xfId="39" applyNumberFormat="1" applyFill="1" applyBorder="1"/>
    <xf numFmtId="173" fontId="4" fillId="35" borderId="0" xfId="39" applyNumberFormat="1" applyFill="1"/>
    <xf numFmtId="173" fontId="4" fillId="35" borderId="14" xfId="29" applyNumberFormat="1" applyFill="1" applyBorder="1"/>
    <xf numFmtId="0" fontId="29" fillId="0" borderId="0" xfId="39" applyFont="1"/>
    <xf numFmtId="166" fontId="33" fillId="0" borderId="0" xfId="28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5" fillId="0" borderId="0" xfId="39" applyFont="1"/>
    <xf numFmtId="0" fontId="35" fillId="0" borderId="0" xfId="39" applyFont="1" applyFill="1"/>
    <xf numFmtId="0" fontId="35" fillId="0" borderId="0" xfId="39" applyFont="1" applyBorder="1"/>
    <xf numFmtId="0" fontId="35" fillId="0" borderId="0" xfId="39" applyFont="1" applyFill="1" applyBorder="1"/>
    <xf numFmtId="0" fontId="36" fillId="0" borderId="0" xfId="39" applyFont="1" applyFill="1" applyAlignment="1">
      <alignment horizontal="center" wrapText="1"/>
    </xf>
    <xf numFmtId="0" fontId="37" fillId="0" borderId="0" xfId="39" applyFont="1" applyFill="1" applyAlignment="1">
      <alignment horizontal="left" wrapText="1"/>
    </xf>
    <xf numFmtId="44" fontId="35" fillId="0" borderId="0" xfId="29" applyFont="1" applyFill="1"/>
    <xf numFmtId="0" fontId="38" fillId="0" borderId="0" xfId="39" applyFont="1" applyFill="1" applyAlignment="1">
      <alignment horizontal="left" wrapText="1"/>
    </xf>
    <xf numFmtId="0" fontId="39" fillId="0" borderId="0" xfId="39" applyFont="1" applyFill="1" applyAlignment="1">
      <alignment horizontal="center" wrapText="1"/>
    </xf>
    <xf numFmtId="0" fontId="36" fillId="0" borderId="0" xfId="39" applyFont="1"/>
    <xf numFmtId="166" fontId="35" fillId="0" borderId="0" xfId="28" applyNumberFormat="1" applyFont="1" applyFill="1"/>
    <xf numFmtId="0" fontId="37" fillId="0" borderId="0" xfId="39" applyFont="1"/>
    <xf numFmtId="166" fontId="35" fillId="0" borderId="0" xfId="28" applyNumberFormat="1" applyFont="1" applyFill="1" applyBorder="1"/>
    <xf numFmtId="0" fontId="37" fillId="0" borderId="0" xfId="39" applyFont="1" applyFill="1"/>
    <xf numFmtId="17" fontId="35" fillId="0" borderId="0" xfId="39" applyNumberFormat="1" applyFont="1" applyFill="1"/>
    <xf numFmtId="3" fontId="35" fillId="0" borderId="0" xfId="0" applyNumberFormat="1" applyFont="1" applyFill="1" applyBorder="1"/>
    <xf numFmtId="43" fontId="35" fillId="0" borderId="0" xfId="28" applyFont="1"/>
    <xf numFmtId="166" fontId="35" fillId="0" borderId="0" xfId="39" applyNumberFormat="1" applyFont="1" applyBorder="1"/>
    <xf numFmtId="173" fontId="35" fillId="0" borderId="0" xfId="39" applyNumberFormat="1" applyFont="1"/>
    <xf numFmtId="0" fontId="35" fillId="26" borderId="0" xfId="39" applyFont="1" applyFill="1"/>
    <xf numFmtId="0" fontId="41" fillId="0" borderId="0" xfId="39" applyFont="1"/>
    <xf numFmtId="0" fontId="42" fillId="0" borderId="0" xfId="39" applyFont="1"/>
    <xf numFmtId="0" fontId="41" fillId="0" borderId="0" xfId="39" applyFont="1" applyAlignment="1">
      <alignment horizontal="center"/>
    </xf>
    <xf numFmtId="0" fontId="41" fillId="0" borderId="0" xfId="39" applyFont="1" applyFill="1"/>
    <xf numFmtId="0" fontId="41" fillId="0" borderId="0" xfId="39" applyFont="1" applyBorder="1"/>
    <xf numFmtId="0" fontId="41" fillId="0" borderId="0" xfId="39" applyFont="1" applyFill="1" applyBorder="1"/>
    <xf numFmtId="0" fontId="41" fillId="0" borderId="0" xfId="39" applyFont="1" applyFill="1" applyBorder="1" applyAlignment="1">
      <alignment horizontal="center"/>
    </xf>
    <xf numFmtId="0" fontId="41" fillId="0" borderId="10" xfId="39" applyFont="1" applyFill="1" applyBorder="1" applyAlignment="1">
      <alignment horizontal="center" wrapText="1"/>
    </xf>
    <xf numFmtId="0" fontId="41" fillId="0" borderId="0" xfId="39" applyFont="1" applyFill="1" applyAlignment="1">
      <alignment wrapText="1"/>
    </xf>
    <xf numFmtId="0" fontId="41" fillId="0" borderId="10" xfId="39" applyFont="1" applyFill="1" applyBorder="1" applyAlignment="1">
      <alignment horizontal="center"/>
    </xf>
    <xf numFmtId="0" fontId="41" fillId="0" borderId="13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171" fontId="41" fillId="0" borderId="13" xfId="39" applyNumberFormat="1" applyFont="1" applyFill="1" applyBorder="1" applyAlignment="1">
      <alignment horizontal="center"/>
    </xf>
    <xf numFmtId="171" fontId="41" fillId="0" borderId="0" xfId="39" applyNumberFormat="1" applyFont="1" applyFill="1" applyBorder="1" applyAlignment="1">
      <alignment horizontal="center"/>
    </xf>
    <xf numFmtId="0" fontId="42" fillId="0" borderId="0" xfId="39" applyFont="1" applyAlignment="1">
      <alignment horizontal="center"/>
    </xf>
    <xf numFmtId="0" fontId="42" fillId="0" borderId="0" xfId="39" applyFont="1" applyFill="1" applyBorder="1" applyAlignment="1">
      <alignment horizontal="center" wrapText="1"/>
    </xf>
    <xf numFmtId="0" fontId="42" fillId="0" borderId="0" xfId="39" applyFont="1" applyFill="1" applyAlignment="1">
      <alignment wrapText="1"/>
    </xf>
    <xf numFmtId="0" fontId="42" fillId="0" borderId="0" xfId="39" applyFont="1" applyFill="1" applyBorder="1"/>
    <xf numFmtId="0" fontId="42" fillId="0" borderId="0" xfId="39" applyFont="1" applyFill="1" applyBorder="1" applyAlignment="1">
      <alignment horizontal="center"/>
    </xf>
    <xf numFmtId="0" fontId="42" fillId="0" borderId="0" xfId="39" applyFont="1" applyFill="1" applyAlignment="1">
      <alignment horizontal="center"/>
    </xf>
    <xf numFmtId="171" fontId="42" fillId="0" borderId="0" xfId="39" applyNumberFormat="1" applyFont="1" applyFill="1" applyBorder="1" applyAlignment="1">
      <alignment horizontal="center"/>
    </xf>
    <xf numFmtId="0" fontId="43" fillId="0" borderId="0" xfId="39" applyFont="1"/>
    <xf numFmtId="173" fontId="42" fillId="0" borderId="0" xfId="29" applyNumberFormat="1" applyFont="1" applyFill="1" applyBorder="1" applyAlignment="1">
      <alignment horizontal="right" wrapText="1"/>
    </xf>
    <xf numFmtId="44" fontId="42" fillId="0" borderId="0" xfId="29" applyFont="1" applyFill="1"/>
    <xf numFmtId="44" fontId="42" fillId="0" borderId="0" xfId="29" applyFont="1" applyFill="1" applyBorder="1"/>
    <xf numFmtId="10" fontId="42" fillId="0" borderId="0" xfId="42" applyNumberFormat="1" applyFont="1" applyAlignment="1">
      <alignment horizontal="center"/>
    </xf>
    <xf numFmtId="166" fontId="42" fillId="0" borderId="10" xfId="28" applyNumberFormat="1" applyFont="1" applyFill="1" applyBorder="1" applyAlignment="1">
      <alignment horizontal="right" wrapText="1"/>
    </xf>
    <xf numFmtId="0" fontId="42" fillId="0" borderId="10" xfId="39" applyFont="1" applyFill="1" applyBorder="1" applyAlignment="1">
      <alignment horizontal="center"/>
    </xf>
    <xf numFmtId="0" fontId="41" fillId="0" borderId="0" xfId="39" applyFont="1" applyAlignment="1">
      <alignment horizontal="left"/>
    </xf>
    <xf numFmtId="166" fontId="41" fillId="0" borderId="0" xfId="28" applyNumberFormat="1" applyFont="1" applyFill="1"/>
    <xf numFmtId="173" fontId="41" fillId="0" borderId="0" xfId="29" applyNumberFormat="1" applyFont="1" applyFill="1" applyBorder="1" applyAlignment="1">
      <alignment horizontal="right" wrapText="1"/>
    </xf>
    <xf numFmtId="173" fontId="41" fillId="0" borderId="0" xfId="29" applyNumberFormat="1" applyFont="1" applyFill="1" applyBorder="1"/>
    <xf numFmtId="166" fontId="42" fillId="0" borderId="0" xfId="28" applyNumberFormat="1" applyFont="1" applyFill="1"/>
    <xf numFmtId="166" fontId="42" fillId="0" borderId="0" xfId="28" applyNumberFormat="1" applyFont="1" applyFill="1" applyBorder="1"/>
    <xf numFmtId="0" fontId="42" fillId="0" borderId="0" xfId="39" applyFont="1" applyFill="1"/>
    <xf numFmtId="171" fontId="42" fillId="0" borderId="0" xfId="39" applyNumberFormat="1" applyFont="1" applyFill="1" applyBorder="1"/>
    <xf numFmtId="2" fontId="42" fillId="0" borderId="0" xfId="39" applyNumberFormat="1" applyFont="1"/>
    <xf numFmtId="173" fontId="2" fillId="0" borderId="0" xfId="29" applyNumberFormat="1" applyFont="1" applyFill="1" applyBorder="1"/>
    <xf numFmtId="165" fontId="42" fillId="0" borderId="0" xfId="39" applyNumberFormat="1" applyFont="1" applyFill="1" applyBorder="1"/>
    <xf numFmtId="3" fontId="42" fillId="0" borderId="0" xfId="39" applyNumberFormat="1" applyFont="1" applyFill="1" applyBorder="1"/>
    <xf numFmtId="166" fontId="2" fillId="0" borderId="0" xfId="28" applyNumberFormat="1" applyFont="1" applyFill="1" applyBorder="1"/>
    <xf numFmtId="3" fontId="42" fillId="0" borderId="10" xfId="39" applyNumberFormat="1" applyFont="1" applyFill="1" applyBorder="1"/>
    <xf numFmtId="165" fontId="42" fillId="0" borderId="0" xfId="39" applyNumberFormat="1" applyFont="1" applyFill="1"/>
    <xf numFmtId="43" fontId="42" fillId="0" borderId="0" xfId="28" applyFont="1" applyFill="1"/>
    <xf numFmtId="165" fontId="41" fillId="0" borderId="0" xfId="39" applyNumberFormat="1" applyFont="1"/>
    <xf numFmtId="173" fontId="41" fillId="0" borderId="14" xfId="29" applyNumberFormat="1" applyFont="1" applyFill="1" applyBorder="1"/>
    <xf numFmtId="173" fontId="41" fillId="0" borderId="0" xfId="39" applyNumberFormat="1" applyFont="1" applyFill="1"/>
    <xf numFmtId="173" fontId="41" fillId="0" borderId="0" xfId="39" applyNumberFormat="1" applyFont="1" applyFill="1" applyBorder="1"/>
    <xf numFmtId="3" fontId="42" fillId="0" borderId="0" xfId="39" applyNumberFormat="1" applyFont="1" applyFill="1"/>
    <xf numFmtId="173" fontId="42" fillId="0" borderId="0" xfId="29" applyNumberFormat="1" applyFont="1" applyFill="1"/>
    <xf numFmtId="173" fontId="42" fillId="0" borderId="0" xfId="29" applyNumberFormat="1" applyFont="1" applyFill="1" applyBorder="1"/>
    <xf numFmtId="37" fontId="42" fillId="0" borderId="0" xfId="39" applyNumberFormat="1" applyFont="1" applyFill="1"/>
    <xf numFmtId="37" fontId="42" fillId="0" borderId="0" xfId="39" applyNumberFormat="1" applyFont="1" applyFill="1" applyBorder="1"/>
    <xf numFmtId="1" fontId="42" fillId="0" borderId="0" xfId="39" applyNumberFormat="1" applyFont="1" applyFill="1" applyBorder="1"/>
    <xf numFmtId="3" fontId="41" fillId="0" borderId="0" xfId="39" applyNumberFormat="1" applyFont="1" applyFill="1" applyBorder="1"/>
    <xf numFmtId="173" fontId="41" fillId="0" borderId="15" xfId="29" applyNumberFormat="1" applyFont="1" applyFill="1" applyBorder="1"/>
    <xf numFmtId="0" fontId="42" fillId="0" borderId="0" xfId="39" applyFont="1" applyBorder="1"/>
    <xf numFmtId="173" fontId="42" fillId="0" borderId="0" xfId="39" applyNumberFormat="1" applyFont="1"/>
    <xf numFmtId="3" fontId="42" fillId="0" borderId="0" xfId="39" applyNumberFormat="1" applyFont="1"/>
    <xf numFmtId="0" fontId="42" fillId="26" borderId="0" xfId="39" applyFont="1" applyFill="1"/>
    <xf numFmtId="0" fontId="42" fillId="26" borderId="0" xfId="39" applyFont="1" applyFill="1" applyBorder="1"/>
    <xf numFmtId="173" fontId="42" fillId="0" borderId="0" xfId="29" applyNumberFormat="1" applyFont="1"/>
    <xf numFmtId="166" fontId="42" fillId="33" borderId="0" xfId="28" applyNumberFormat="1" applyFont="1" applyFill="1"/>
    <xf numFmtId="166" fontId="42" fillId="0" borderId="0" xfId="28" applyNumberFormat="1" applyFont="1"/>
    <xf numFmtId="173" fontId="42" fillId="0" borderId="0" xfId="39" applyNumberFormat="1" applyFont="1" applyFill="1"/>
    <xf numFmtId="166" fontId="42" fillId="31" borderId="0" xfId="28" applyNumberFormat="1" applyFont="1" applyFill="1"/>
    <xf numFmtId="173" fontId="42" fillId="0" borderId="14" xfId="29" applyNumberFormat="1" applyFont="1" applyBorder="1"/>
    <xf numFmtId="173" fontId="42" fillId="35" borderId="14" xfId="29" applyNumberFormat="1" applyFont="1" applyFill="1" applyBorder="1"/>
    <xf numFmtId="173" fontId="42" fillId="35" borderId="0" xfId="39" applyNumberFormat="1" applyFont="1" applyFill="1"/>
    <xf numFmtId="173" fontId="42" fillId="31" borderId="14" xfId="39" applyNumberFormat="1" applyFont="1" applyFill="1" applyBorder="1"/>
    <xf numFmtId="173" fontId="42" fillId="0" borderId="14" xfId="39" applyNumberFormat="1" applyFont="1" applyBorder="1"/>
    <xf numFmtId="166" fontId="42" fillId="0" borderId="0" xfId="39" applyNumberFormat="1" applyFont="1" applyFill="1"/>
    <xf numFmtId="44" fontId="42" fillId="0" borderId="0" xfId="39" applyNumberFormat="1" applyFont="1"/>
    <xf numFmtId="0" fontId="39" fillId="0" borderId="0" xfId="39" applyFont="1"/>
    <xf numFmtId="175" fontId="41" fillId="0" borderId="10" xfId="39" applyNumberFormat="1" applyFont="1" applyBorder="1" applyAlignment="1">
      <alignment horizontal="left"/>
    </xf>
    <xf numFmtId="166" fontId="42" fillId="0" borderId="10" xfId="28" applyNumberFormat="1" applyFont="1" applyFill="1" applyBorder="1"/>
    <xf numFmtId="166" fontId="42" fillId="0" borderId="10" xfId="28" applyNumberFormat="1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6" fillId="0" borderId="0" xfId="39" applyFont="1" applyAlignment="1">
      <alignment horizontal="center" wrapText="1"/>
    </xf>
    <xf numFmtId="0" fontId="41" fillId="0" borderId="10" xfId="39" applyFont="1" applyBorder="1" applyAlignment="1">
      <alignment horizontal="center" wrapText="1"/>
    </xf>
    <xf numFmtId="0" fontId="41" fillId="0" borderId="0" xfId="39" applyFont="1" applyAlignment="1">
      <alignment wrapText="1"/>
    </xf>
    <xf numFmtId="0" fontId="41" fillId="0" borderId="10" xfId="39" applyFont="1" applyBorder="1" applyAlignment="1">
      <alignment horizontal="center"/>
    </xf>
    <xf numFmtId="0" fontId="41" fillId="0" borderId="13" xfId="39" applyFont="1" applyBorder="1" applyAlignment="1">
      <alignment horizontal="center"/>
    </xf>
    <xf numFmtId="171" fontId="41" fillId="0" borderId="13" xfId="39" applyNumberFormat="1" applyFont="1" applyBorder="1" applyAlignment="1">
      <alignment horizontal="center"/>
    </xf>
    <xf numFmtId="171" fontId="41" fillId="0" borderId="0" xfId="39" applyNumberFormat="1" applyFont="1" applyAlignment="1">
      <alignment horizontal="center"/>
    </xf>
    <xf numFmtId="0" fontId="42" fillId="0" borderId="0" xfId="39" applyFont="1" applyAlignment="1">
      <alignment horizontal="center" wrapText="1"/>
    </xf>
    <xf numFmtId="0" fontId="42" fillId="0" borderId="0" xfId="39" applyFont="1" applyAlignment="1">
      <alignment wrapText="1"/>
    </xf>
    <xf numFmtId="171" fontId="42" fillId="0" borderId="0" xfId="39" applyNumberFormat="1" applyFont="1" applyAlignment="1">
      <alignment horizontal="center"/>
    </xf>
    <xf numFmtId="0" fontId="37" fillId="0" borderId="0" xfId="39" applyFont="1" applyAlignment="1">
      <alignment horizontal="left" wrapText="1"/>
    </xf>
    <xf numFmtId="0" fontId="38" fillId="0" borderId="0" xfId="39" applyFont="1" applyAlignment="1">
      <alignment horizontal="left" wrapText="1"/>
    </xf>
    <xf numFmtId="0" fontId="39" fillId="0" borderId="0" xfId="39" applyFont="1" applyAlignment="1">
      <alignment horizontal="center" wrapText="1"/>
    </xf>
    <xf numFmtId="171" fontId="42" fillId="0" borderId="0" xfId="39" applyNumberFormat="1" applyFont="1"/>
    <xf numFmtId="49" fontId="32" fillId="0" borderId="0" xfId="0" applyNumberFormat="1" applyFont="1"/>
    <xf numFmtId="173" fontId="1" fillId="0" borderId="0" xfId="29" applyNumberFormat="1" applyFont="1" applyFill="1" applyBorder="1"/>
    <xf numFmtId="165" fontId="42" fillId="0" borderId="0" xfId="39" applyNumberFormat="1" applyFont="1"/>
    <xf numFmtId="166" fontId="1" fillId="0" borderId="0" xfId="28" applyNumberFormat="1" applyFont="1" applyFill="1" applyBorder="1"/>
    <xf numFmtId="3" fontId="42" fillId="0" borderId="10" xfId="39" applyNumberFormat="1" applyFont="1" applyBorder="1"/>
    <xf numFmtId="173" fontId="41" fillId="0" borderId="0" xfId="39" applyNumberFormat="1" applyFont="1"/>
    <xf numFmtId="37" fontId="42" fillId="0" borderId="0" xfId="39" applyNumberFormat="1" applyFont="1"/>
    <xf numFmtId="3" fontId="41" fillId="0" borderId="0" xfId="39" applyNumberFormat="1" applyFont="1"/>
    <xf numFmtId="17" fontId="35" fillId="0" borderId="0" xfId="39" applyNumberFormat="1" applyFont="1"/>
    <xf numFmtId="3" fontId="35" fillId="0" borderId="0" xfId="0" applyNumberFormat="1" applyFont="1"/>
    <xf numFmtId="166" fontId="35" fillId="0" borderId="0" xfId="39" applyNumberFormat="1" applyFont="1"/>
    <xf numFmtId="166" fontId="42" fillId="0" borderId="0" xfId="39" applyNumberFormat="1" applyFont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4" fillId="0" borderId="16" xfId="39" applyFont="1" applyBorder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0" fontId="4" fillId="0" borderId="16" xfId="39" applyFont="1" applyFill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3" fillId="30" borderId="16" xfId="39" applyFont="1" applyFill="1" applyBorder="1" applyAlignment="1">
      <alignment horizontal="center"/>
    </xf>
    <xf numFmtId="0" fontId="3" fillId="30" borderId="0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30" borderId="16" xfId="39" applyFont="1" applyFill="1" applyBorder="1" applyAlignment="1">
      <alignment horizontal="center"/>
    </xf>
    <xf numFmtId="0" fontId="41" fillId="0" borderId="16" xfId="39" applyFont="1" applyBorder="1" applyAlignment="1">
      <alignment horizontal="center"/>
    </xf>
    <xf numFmtId="0" fontId="41" fillId="0" borderId="16" xfId="39" applyFont="1" applyFill="1" applyBorder="1" applyAlignment="1">
      <alignment horizontal="center"/>
    </xf>
    <xf numFmtId="0" fontId="41" fillId="0" borderId="0" xfId="39" applyFont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/>
    <cellStyle name="Currency" xfId="29" builtinId="4"/>
    <cellStyle name="Currency 2" xfId="51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/>
    <cellStyle name="Normal_INVESTMENT REPORT June 2008 Post Audit 91208" xfId="39"/>
    <cellStyle name="Note" xfId="40" builtinId="10" customBuiltin="1"/>
    <cellStyle name="Output" xfId="41" builtinId="21" customBuiltin="1"/>
    <cellStyle name="Percent" xfId="42" builtinId="5"/>
    <cellStyle name="Percent 2" xfId="52"/>
    <cellStyle name="STYLE1" xfId="43"/>
    <cellStyle name="STYLE1 2" xfId="44"/>
    <cellStyle name="STYLE2" xfId="45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styles" Target="styles.xml"/><Relationship Id="rId189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customXml" Target="../customXml/item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8.xml"/><Relationship Id="rId2" Type="http://schemas.openxmlformats.org/officeDocument/2006/relationships/vmlDrawing" Target="../drawings/vmlDrawing158.v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9.xml"/><Relationship Id="rId2" Type="http://schemas.openxmlformats.org/officeDocument/2006/relationships/vmlDrawing" Target="../drawings/vmlDrawing159.v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0.xml"/><Relationship Id="rId2" Type="http://schemas.openxmlformats.org/officeDocument/2006/relationships/vmlDrawing" Target="../drawings/vmlDrawing160.v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1.xml"/><Relationship Id="rId2" Type="http://schemas.openxmlformats.org/officeDocument/2006/relationships/vmlDrawing" Target="../drawings/vmlDrawing161.v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2.xml"/><Relationship Id="rId2" Type="http://schemas.openxmlformats.org/officeDocument/2006/relationships/vmlDrawing" Target="../drawings/vmlDrawing162.v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3.xml"/><Relationship Id="rId2" Type="http://schemas.openxmlformats.org/officeDocument/2006/relationships/vmlDrawing" Target="../drawings/vmlDrawing163.v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4.xml"/><Relationship Id="rId2" Type="http://schemas.openxmlformats.org/officeDocument/2006/relationships/vmlDrawing" Target="../drawings/vmlDrawing164.v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5.xml"/><Relationship Id="rId2" Type="http://schemas.openxmlformats.org/officeDocument/2006/relationships/vmlDrawing" Target="../drawings/vmlDrawing165.v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6.xml"/><Relationship Id="rId2" Type="http://schemas.openxmlformats.org/officeDocument/2006/relationships/vmlDrawing" Target="../drawings/vmlDrawing166.v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7.xml"/><Relationship Id="rId2" Type="http://schemas.openxmlformats.org/officeDocument/2006/relationships/vmlDrawing" Target="../drawings/vmlDrawing167.vml"/><Relationship Id="rId1" Type="http://schemas.openxmlformats.org/officeDocument/2006/relationships/printerSettings" Target="../printerSettings/printerSettings182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94" t="s">
        <v>284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94" t="s">
        <v>284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94" t="s">
        <v>284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94" t="s">
        <v>310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94" t="s">
        <v>310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310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310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310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310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310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310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310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310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310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310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310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334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334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334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334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334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334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334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334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334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334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334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334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334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358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358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358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358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358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358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358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358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358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358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358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358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358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398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398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398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398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398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398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398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398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398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398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398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398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443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443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443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443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443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N63" sqref="N6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443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tabSelected="1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6" t="s">
        <v>0</v>
      </c>
      <c r="C1" s="396"/>
      <c r="D1" s="396"/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271"/>
    </row>
    <row r="2" spans="1:22" ht="15.75" thickBot="1">
      <c r="B2" s="397" t="s">
        <v>536</v>
      </c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271"/>
    </row>
    <row r="3" spans="1:22">
      <c r="A3" s="260"/>
      <c r="B3" s="271"/>
      <c r="C3" s="271"/>
      <c r="D3" s="384"/>
      <c r="E3" s="274"/>
      <c r="F3" s="38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8" t="s">
        <v>522</v>
      </c>
      <c r="F4" s="398"/>
      <c r="G4" s="398"/>
      <c r="H4" s="398"/>
      <c r="I4" s="398"/>
      <c r="J4" s="275"/>
      <c r="K4" s="398" t="s">
        <v>80</v>
      </c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271"/>
    </row>
    <row r="5" spans="1:22" ht="15.75" thickBot="1">
      <c r="A5" s="260"/>
      <c r="B5" s="345">
        <v>42582</v>
      </c>
      <c r="C5" s="271"/>
      <c r="D5" s="271"/>
      <c r="E5" s="274"/>
      <c r="F5" s="274"/>
      <c r="G5" s="274"/>
      <c r="H5" s="276"/>
      <c r="I5" s="274"/>
      <c r="J5" s="276"/>
      <c r="K5" s="399" t="s">
        <v>81</v>
      </c>
      <c r="L5" s="399"/>
      <c r="M5" s="399"/>
      <c r="N5" s="277"/>
      <c r="O5" s="399" t="s">
        <v>82</v>
      </c>
      <c r="P5" s="399"/>
      <c r="Q5" s="399"/>
      <c r="R5" s="277"/>
      <c r="S5" s="399" t="s">
        <v>166</v>
      </c>
      <c r="T5" s="399"/>
      <c r="U5" s="399"/>
      <c r="V5" s="271"/>
    </row>
    <row r="6" spans="1:22" ht="30">
      <c r="A6" s="255" t="s">
        <v>83</v>
      </c>
      <c r="B6" s="271"/>
      <c r="C6" s="271" t="s">
        <v>5</v>
      </c>
      <c r="D6" s="384" t="s">
        <v>8</v>
      </c>
      <c r="E6" s="278" t="s">
        <v>540</v>
      </c>
      <c r="F6" s="279"/>
      <c r="G6" s="278" t="s">
        <v>539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3"/>
      <c r="O6" s="281" t="s">
        <v>12</v>
      </c>
      <c r="P6" s="383"/>
      <c r="Q6" s="283" t="s">
        <v>86</v>
      </c>
      <c r="R6" s="284"/>
      <c r="S6" s="281" t="s">
        <v>12</v>
      </c>
      <c r="T6" s="38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2306105</v>
      </c>
      <c r="F9" s="287"/>
      <c r="G9" s="293">
        <v>2499068</v>
      </c>
      <c r="H9" s="288"/>
      <c r="I9" s="293">
        <v>1643004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5.1133621741163734E-5</v>
      </c>
      <c r="E10" s="297">
        <v>1408043</v>
      </c>
      <c r="F10" s="287"/>
      <c r="G10" s="297">
        <v>1408108</v>
      </c>
      <c r="H10" s="288"/>
      <c r="I10" s="297">
        <v>405110</v>
      </c>
      <c r="J10" s="287"/>
      <c r="K10" s="297">
        <v>72</v>
      </c>
      <c r="L10" s="288"/>
      <c r="M10" s="297">
        <v>0</v>
      </c>
      <c r="N10" s="287"/>
      <c r="O10" s="297">
        <v>149</v>
      </c>
      <c r="P10" s="288"/>
      <c r="Q10" s="297">
        <v>0</v>
      </c>
      <c r="R10" s="287"/>
      <c r="S10" s="297">
        <v>744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3714148</v>
      </c>
      <c r="F11" s="279"/>
      <c r="G11" s="301">
        <f>SUM(G8:G10)</f>
        <v>3907176</v>
      </c>
      <c r="H11" s="276"/>
      <c r="I11" s="301">
        <f>SUM(I9:I10)</f>
        <v>2048114</v>
      </c>
      <c r="J11" s="279"/>
      <c r="K11" s="301">
        <f>SUM(K9:K10)</f>
        <v>72</v>
      </c>
      <c r="L11" s="276"/>
      <c r="M11" s="301">
        <f>SUM(M9:M10)</f>
        <v>0</v>
      </c>
      <c r="N11" s="279"/>
      <c r="O11" s="301">
        <f>SUM(O9:O10)</f>
        <v>149</v>
      </c>
      <c r="P11" s="276"/>
      <c r="Q11" s="301">
        <f>SUM(Q9:Q10)</f>
        <v>0</v>
      </c>
      <c r="R11" s="279"/>
      <c r="S11" s="301">
        <f>SUM(S9:S10)</f>
        <v>744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544137</v>
      </c>
      <c r="F14" s="309"/>
      <c r="G14" s="308">
        <v>571059</v>
      </c>
      <c r="H14" s="310"/>
      <c r="I14" s="308">
        <v>499618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10773140</v>
      </c>
      <c r="F25" s="317"/>
      <c r="G25" s="316">
        <f>SUM(G14:G24)</f>
        <v>10800062</v>
      </c>
      <c r="H25" s="318"/>
      <c r="I25" s="316">
        <f>SUM(I14:I24)</f>
        <v>9888070.6699999999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261</v>
      </c>
      <c r="L29" s="321"/>
      <c r="M29" s="320">
        <v>26662</v>
      </c>
      <c r="N29" s="320"/>
      <c r="O29" s="320">
        <v>555</v>
      </c>
      <c r="P29" s="321"/>
      <c r="Q29" s="320">
        <v>47299</v>
      </c>
      <c r="R29" s="320"/>
      <c r="S29" s="320">
        <v>1666.52</v>
      </c>
      <c r="T29" s="321"/>
      <c r="U29" s="320">
        <v>-3071.3100000000004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274017</v>
      </c>
      <c r="F30" s="303"/>
      <c r="G30" s="303">
        <v>292172</v>
      </c>
      <c r="H30" s="304"/>
      <c r="I30" s="303">
        <v>26993</v>
      </c>
      <c r="J30" s="303"/>
      <c r="K30" s="303">
        <v>18155</v>
      </c>
      <c r="L30" s="304"/>
      <c r="M30" s="303">
        <v>462048</v>
      </c>
      <c r="N30" s="303"/>
      <c r="O30" s="303">
        <v>37323</v>
      </c>
      <c r="P30" s="304"/>
      <c r="Q30" s="303">
        <v>914153</v>
      </c>
      <c r="R30" s="303"/>
      <c r="S30" s="303">
        <v>26992.66</v>
      </c>
      <c r="T30" s="304"/>
      <c r="U30" s="303">
        <v>-167495.13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1943867</v>
      </c>
      <c r="F31" s="303"/>
      <c r="G31" s="303">
        <v>2404664</v>
      </c>
      <c r="H31" s="304"/>
      <c r="I31" s="303">
        <v>1370952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-1251</v>
      </c>
      <c r="N32" s="303"/>
      <c r="O32" s="303">
        <v>0</v>
      </c>
      <c r="P32" s="304"/>
      <c r="Q32" s="303">
        <v>-10110</v>
      </c>
      <c r="R32" s="303">
        <v>0</v>
      </c>
      <c r="S32" s="303">
        <v>0</v>
      </c>
      <c r="T32" s="304"/>
      <c r="U32" s="303">
        <v>-10039.369999999999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418662</v>
      </c>
      <c r="F34" s="274"/>
      <c r="G34" s="316">
        <f>SUM(G29:G33)</f>
        <v>897614</v>
      </c>
      <c r="H34" s="325"/>
      <c r="I34" s="316">
        <f>SUM(I29:I33)</f>
        <v>439273</v>
      </c>
      <c r="J34" s="274"/>
      <c r="K34" s="316">
        <f>SUM(K29:K33)</f>
        <v>18416</v>
      </c>
      <c r="L34" s="325"/>
      <c r="M34" s="316">
        <f>SUM(M29:M33)</f>
        <v>487459</v>
      </c>
      <c r="N34" s="274"/>
      <c r="O34" s="316">
        <f>SUM(O29:O33)</f>
        <v>37878</v>
      </c>
      <c r="P34" s="325"/>
      <c r="Q34" s="316">
        <f>SUM(Q29:Q33)</f>
        <v>951342</v>
      </c>
      <c r="R34" s="274"/>
      <c r="S34" s="316">
        <f>SUM(S29:S33)</f>
        <v>28659.18</v>
      </c>
      <c r="T34" s="325"/>
      <c r="U34" s="316">
        <f>SUM(U29:U33)</f>
        <v>-180605.81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14905950</v>
      </c>
      <c r="F36" s="274"/>
      <c r="G36" s="326">
        <f>+G34+G25+G11</f>
        <v>15604852</v>
      </c>
      <c r="H36" s="276"/>
      <c r="I36" s="326">
        <f>+I34+I25+I11</f>
        <v>12375457.67</v>
      </c>
      <c r="J36" s="274"/>
      <c r="K36" s="326">
        <f>+K34+K25+K11</f>
        <v>18488</v>
      </c>
      <c r="L36" s="276"/>
      <c r="M36" s="326">
        <f>+M34+M25+M11</f>
        <v>487459</v>
      </c>
      <c r="N36" s="274"/>
      <c r="O36" s="326">
        <f>+O34+O25+O11</f>
        <v>38027</v>
      </c>
      <c r="P36" s="276"/>
      <c r="Q36" s="326">
        <f>+Q34+Q25+Q11</f>
        <v>951342</v>
      </c>
      <c r="R36" s="274"/>
      <c r="S36" s="326">
        <f>+S34+S25+S11</f>
        <v>29403.18</v>
      </c>
      <c r="T36" s="276"/>
      <c r="U36" s="326">
        <f>+U34+U25+U11</f>
        <v>-180605.81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5950704</v>
      </c>
      <c r="F38" s="305"/>
      <c r="G38" s="320">
        <v>6126083</v>
      </c>
      <c r="H38" s="288"/>
      <c r="I38" s="320">
        <v>5488052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72</v>
      </c>
      <c r="L50" s="328"/>
      <c r="M50" s="332"/>
      <c r="N50" s="328"/>
      <c r="O50" s="332">
        <f>+O10</f>
        <v>149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18416</v>
      </c>
      <c r="L53" s="335"/>
      <c r="M53" s="320"/>
      <c r="N53" s="335"/>
      <c r="O53" s="320">
        <f>+O29+O30</f>
        <v>37878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488710</v>
      </c>
      <c r="N55" s="328"/>
      <c r="O55" s="332"/>
      <c r="P55" s="328"/>
      <c r="Q55" s="332">
        <f>+Q29+Q30</f>
        <v>961452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-1251</v>
      </c>
      <c r="N56" s="328"/>
      <c r="O56" s="332"/>
      <c r="P56" s="328"/>
      <c r="Q56" s="332">
        <f>+Q32</f>
        <v>-10110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18488</v>
      </c>
      <c r="L58" s="328"/>
      <c r="M58" s="337">
        <f>SUM(M50:M57)</f>
        <v>487459</v>
      </c>
      <c r="N58" s="328"/>
      <c r="O58" s="337">
        <f>SUM(O50:O57)</f>
        <v>38027</v>
      </c>
      <c r="P58" s="332"/>
      <c r="Q58" s="337">
        <f>SUM(Q50:Q57)</f>
        <v>951342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62402</v>
      </c>
      <c r="L61" s="341"/>
      <c r="M61" s="341">
        <f>+M60-M58</f>
        <v>-280453</v>
      </c>
      <c r="N61" s="341"/>
      <c r="O61" s="340">
        <f>+O60-O58</f>
        <v>121038</v>
      </c>
      <c r="P61" s="341"/>
      <c r="Q61" s="341">
        <f>+Q60-Q58</f>
        <v>-427131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6" t="s">
        <v>0</v>
      </c>
      <c r="C1" s="396"/>
      <c r="D1" s="396"/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271"/>
    </row>
    <row r="2" spans="1:22" ht="15.75" thickBot="1">
      <c r="B2" s="397" t="s">
        <v>536</v>
      </c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271"/>
    </row>
    <row r="3" spans="1:22">
      <c r="A3" s="260"/>
      <c r="B3" s="271"/>
      <c r="C3" s="271"/>
      <c r="D3" s="382"/>
      <c r="E3" s="274"/>
      <c r="F3" s="38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8" t="s">
        <v>522</v>
      </c>
      <c r="F4" s="398"/>
      <c r="G4" s="398"/>
      <c r="H4" s="398"/>
      <c r="I4" s="398"/>
      <c r="J4" s="275"/>
      <c r="K4" s="398" t="s">
        <v>80</v>
      </c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271"/>
    </row>
    <row r="5" spans="1:22" ht="15.75" thickBot="1">
      <c r="A5" s="260"/>
      <c r="B5" s="345">
        <v>42551</v>
      </c>
      <c r="C5" s="271"/>
      <c r="D5" s="271"/>
      <c r="E5" s="274"/>
      <c r="F5" s="274"/>
      <c r="G5" s="274"/>
      <c r="H5" s="276"/>
      <c r="I5" s="274"/>
      <c r="J5" s="276"/>
      <c r="K5" s="399" t="s">
        <v>81</v>
      </c>
      <c r="L5" s="399"/>
      <c r="M5" s="399"/>
      <c r="N5" s="277"/>
      <c r="O5" s="399" t="s">
        <v>82</v>
      </c>
      <c r="P5" s="399"/>
      <c r="Q5" s="399"/>
      <c r="R5" s="277"/>
      <c r="S5" s="399" t="s">
        <v>166</v>
      </c>
      <c r="T5" s="399"/>
      <c r="U5" s="399"/>
      <c r="V5" s="271"/>
    </row>
    <row r="6" spans="1:22" ht="30">
      <c r="A6" s="255" t="s">
        <v>83</v>
      </c>
      <c r="B6" s="271"/>
      <c r="C6" s="271" t="s">
        <v>5</v>
      </c>
      <c r="D6" s="382" t="s">
        <v>8</v>
      </c>
      <c r="E6" s="278" t="s">
        <v>537</v>
      </c>
      <c r="F6" s="279"/>
      <c r="G6" s="278" t="s">
        <v>538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1"/>
      <c r="O6" s="281" t="s">
        <v>12</v>
      </c>
      <c r="P6" s="381"/>
      <c r="Q6" s="283" t="s">
        <v>86</v>
      </c>
      <c r="R6" s="284"/>
      <c r="S6" s="281" t="s">
        <v>12</v>
      </c>
      <c r="T6" s="38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3093862</v>
      </c>
      <c r="F9" s="287"/>
      <c r="G9" s="293">
        <v>2306105</v>
      </c>
      <c r="H9" s="288"/>
      <c r="I9" s="293">
        <v>264581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5.4687189277333654E-5</v>
      </c>
      <c r="E10" s="297">
        <v>1407973</v>
      </c>
      <c r="F10" s="287"/>
      <c r="G10" s="297">
        <v>1408043</v>
      </c>
      <c r="H10" s="288"/>
      <c r="I10" s="297">
        <v>1404911</v>
      </c>
      <c r="J10" s="287"/>
      <c r="K10" s="297">
        <v>77</v>
      </c>
      <c r="L10" s="288"/>
      <c r="M10" s="297">
        <v>0</v>
      </c>
      <c r="N10" s="287"/>
      <c r="O10" s="297">
        <v>77</v>
      </c>
      <c r="P10" s="288"/>
      <c r="Q10" s="297">
        <v>0</v>
      </c>
      <c r="R10" s="287"/>
      <c r="S10" s="297">
        <v>537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4501835</v>
      </c>
      <c r="F11" s="279"/>
      <c r="G11" s="301">
        <f>SUM(G8:G10)</f>
        <v>3714148</v>
      </c>
      <c r="H11" s="276"/>
      <c r="I11" s="301">
        <f>SUM(I9:I10)</f>
        <v>1669492</v>
      </c>
      <c r="J11" s="279"/>
      <c r="K11" s="301">
        <f>SUM(K9:K10)</f>
        <v>77</v>
      </c>
      <c r="L11" s="276"/>
      <c r="M11" s="301">
        <f>SUM(M9:M10)</f>
        <v>0</v>
      </c>
      <c r="N11" s="279"/>
      <c r="O11" s="301">
        <f>SUM(O9:O10)</f>
        <v>77</v>
      </c>
      <c r="P11" s="276"/>
      <c r="Q11" s="301">
        <f>SUM(Q9:Q10)</f>
        <v>0</v>
      </c>
      <c r="R11" s="279"/>
      <c r="S11" s="301">
        <f>SUM(S9:S10)</f>
        <v>537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523206</v>
      </c>
      <c r="F14" s="309"/>
      <c r="G14" s="308">
        <v>544137</v>
      </c>
      <c r="H14" s="310"/>
      <c r="I14" s="308">
        <v>506574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3862825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11132611</v>
      </c>
      <c r="F25" s="317"/>
      <c r="G25" s="316">
        <f>SUM(G14:G24)</f>
        <v>10773140</v>
      </c>
      <c r="H25" s="318"/>
      <c r="I25" s="316">
        <f>SUM(I14:I24)</f>
        <v>9895026.6699999999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294</v>
      </c>
      <c r="L29" s="321"/>
      <c r="M29" s="320">
        <v>20637</v>
      </c>
      <c r="N29" s="320"/>
      <c r="O29" s="320">
        <v>294</v>
      </c>
      <c r="P29" s="321"/>
      <c r="Q29" s="320">
        <v>20637</v>
      </c>
      <c r="R29" s="320"/>
      <c r="S29" s="320">
        <v>755.33</v>
      </c>
      <c r="T29" s="321"/>
      <c r="U29" s="320">
        <v>4795.9799999999996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254849</v>
      </c>
      <c r="F30" s="303"/>
      <c r="G30" s="303">
        <v>274017</v>
      </c>
      <c r="H30" s="304"/>
      <c r="I30" s="303">
        <v>13054</v>
      </c>
      <c r="J30" s="303"/>
      <c r="K30" s="303">
        <v>19168</v>
      </c>
      <c r="L30" s="304"/>
      <c r="M30" s="303">
        <v>452105</v>
      </c>
      <c r="N30" s="303"/>
      <c r="O30" s="303">
        <v>19168</v>
      </c>
      <c r="P30" s="304"/>
      <c r="Q30" s="303">
        <v>452105</v>
      </c>
      <c r="R30" s="303"/>
      <c r="S30" s="303">
        <v>13053.88</v>
      </c>
      <c r="T30" s="304"/>
      <c r="U30" s="303">
        <v>34527.800000000003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1500620</v>
      </c>
      <c r="F31" s="303"/>
      <c r="G31" s="303">
        <v>1943867</v>
      </c>
      <c r="H31" s="304"/>
      <c r="I31" s="303">
        <v>1572699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-8858</v>
      </c>
      <c r="N32" s="303"/>
      <c r="O32" s="303">
        <v>0</v>
      </c>
      <c r="P32" s="304"/>
      <c r="Q32" s="303">
        <v>-8858</v>
      </c>
      <c r="R32" s="303">
        <v>0</v>
      </c>
      <c r="S32" s="303">
        <v>0</v>
      </c>
      <c r="T32" s="304"/>
      <c r="U32" s="303">
        <v>-10315.64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-2179624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-424155</v>
      </c>
      <c r="F34" s="274"/>
      <c r="G34" s="316">
        <f>SUM(G29:G33)</f>
        <v>418662</v>
      </c>
      <c r="H34" s="325"/>
      <c r="I34" s="316">
        <f>SUM(I29:I33)</f>
        <v>627081</v>
      </c>
      <c r="J34" s="274"/>
      <c r="K34" s="316">
        <f>SUM(K29:K33)</f>
        <v>19462</v>
      </c>
      <c r="L34" s="325"/>
      <c r="M34" s="316">
        <f>SUM(M29:M33)</f>
        <v>463884</v>
      </c>
      <c r="N34" s="274"/>
      <c r="O34" s="316">
        <f>SUM(O29:O33)</f>
        <v>19462</v>
      </c>
      <c r="P34" s="325"/>
      <c r="Q34" s="316">
        <f>SUM(Q29:Q33)</f>
        <v>463884</v>
      </c>
      <c r="R34" s="274"/>
      <c r="S34" s="316">
        <f>SUM(S29:S33)</f>
        <v>13809.21</v>
      </c>
      <c r="T34" s="325"/>
      <c r="U34" s="316">
        <f>SUM(U29:U33)</f>
        <v>29008.14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15210291</v>
      </c>
      <c r="F36" s="274"/>
      <c r="G36" s="326">
        <f>+G34+G25+G11</f>
        <v>14905950</v>
      </c>
      <c r="H36" s="276"/>
      <c r="I36" s="326">
        <f>+I34+I25+I11</f>
        <v>12191599.67</v>
      </c>
      <c r="J36" s="274"/>
      <c r="K36" s="326">
        <f>+K34+K25+K11</f>
        <v>19539</v>
      </c>
      <c r="L36" s="276"/>
      <c r="M36" s="326">
        <f>+M34+M25+M11</f>
        <v>463884</v>
      </c>
      <c r="N36" s="274"/>
      <c r="O36" s="326">
        <f>+O34+O25+O11</f>
        <v>19539</v>
      </c>
      <c r="P36" s="276"/>
      <c r="Q36" s="326">
        <f>+Q34+Q25+Q11</f>
        <v>463884</v>
      </c>
      <c r="R36" s="274"/>
      <c r="S36" s="326">
        <f>+S34+S25+S11</f>
        <v>14346.21</v>
      </c>
      <c r="T36" s="276"/>
      <c r="U36" s="326">
        <f>+U34+U25+U11</f>
        <v>29008.14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5710371</v>
      </c>
      <c r="F38" s="305"/>
      <c r="G38" s="320">
        <v>5950704</v>
      </c>
      <c r="H38" s="288"/>
      <c r="I38" s="320">
        <v>5525101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77</v>
      </c>
      <c r="L50" s="328"/>
      <c r="M50" s="332"/>
      <c r="N50" s="328"/>
      <c r="O50" s="332">
        <f>+O10</f>
        <v>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19462</v>
      </c>
      <c r="L53" s="335"/>
      <c r="M53" s="320"/>
      <c r="N53" s="335"/>
      <c r="O53" s="320">
        <f>+O29+O30</f>
        <v>19462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472742</v>
      </c>
      <c r="N55" s="328"/>
      <c r="O55" s="332"/>
      <c r="P55" s="328"/>
      <c r="Q55" s="332">
        <f>+Q29+Q30</f>
        <v>472742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-8858</v>
      </c>
      <c r="N56" s="328"/>
      <c r="O56" s="332"/>
      <c r="P56" s="328"/>
      <c r="Q56" s="332">
        <f>+Q32</f>
        <v>-8858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19539</v>
      </c>
      <c r="L58" s="328"/>
      <c r="M58" s="337">
        <f>SUM(M50:M57)</f>
        <v>463884</v>
      </c>
      <c r="N58" s="328"/>
      <c r="O58" s="337">
        <f>SUM(O50:O57)</f>
        <v>19539</v>
      </c>
      <c r="P58" s="332"/>
      <c r="Q58" s="337">
        <f>SUM(Q50:Q57)</f>
        <v>463884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61351</v>
      </c>
      <c r="L61" s="341"/>
      <c r="M61" s="341">
        <f>+M60-M58</f>
        <v>-256878</v>
      </c>
      <c r="N61" s="341"/>
      <c r="O61" s="340">
        <f>+O60-O58</f>
        <v>139526</v>
      </c>
      <c r="P61" s="341"/>
      <c r="Q61" s="341">
        <f>+Q60-Q58</f>
        <v>60327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topLeftCell="A13" zoomScaleNormal="100" workbookViewId="0">
      <selection activeCell="G38" sqref="G38:G3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6" t="s">
        <v>0</v>
      </c>
      <c r="C1" s="396"/>
      <c r="D1" s="396"/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271"/>
    </row>
    <row r="2" spans="1:22" ht="15.75" thickBot="1">
      <c r="B2" s="397" t="s">
        <v>523</v>
      </c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271"/>
    </row>
    <row r="3" spans="1:22">
      <c r="A3" s="260"/>
      <c r="B3" s="271"/>
      <c r="C3" s="271"/>
      <c r="D3" s="380"/>
      <c r="E3" s="274"/>
      <c r="F3" s="38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8" t="s">
        <v>522</v>
      </c>
      <c r="F4" s="398"/>
      <c r="G4" s="398"/>
      <c r="H4" s="398"/>
      <c r="I4" s="398"/>
      <c r="J4" s="275"/>
      <c r="K4" s="398" t="s">
        <v>80</v>
      </c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271"/>
    </row>
    <row r="5" spans="1:22" ht="15.75" thickBot="1">
      <c r="A5" s="260"/>
      <c r="B5" s="345">
        <v>42521</v>
      </c>
      <c r="C5" s="271"/>
      <c r="D5" s="271"/>
      <c r="E5" s="274"/>
      <c r="F5" s="274"/>
      <c r="G5" s="274"/>
      <c r="H5" s="276"/>
      <c r="I5" s="274"/>
      <c r="J5" s="276"/>
      <c r="K5" s="399" t="s">
        <v>81</v>
      </c>
      <c r="L5" s="399"/>
      <c r="M5" s="399"/>
      <c r="N5" s="277"/>
      <c r="O5" s="399" t="s">
        <v>82</v>
      </c>
      <c r="P5" s="399"/>
      <c r="Q5" s="399"/>
      <c r="R5" s="277"/>
      <c r="S5" s="399" t="s">
        <v>166</v>
      </c>
      <c r="T5" s="399"/>
      <c r="U5" s="399"/>
      <c r="V5" s="271"/>
    </row>
    <row r="6" spans="1:22" ht="30">
      <c r="A6" s="255" t="s">
        <v>83</v>
      </c>
      <c r="B6" s="271"/>
      <c r="C6" s="271" t="s">
        <v>5</v>
      </c>
      <c r="D6" s="380" t="s">
        <v>8</v>
      </c>
      <c r="E6" s="278" t="s">
        <v>532</v>
      </c>
      <c r="F6" s="279"/>
      <c r="G6" s="278" t="s">
        <v>533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9"/>
      <c r="O6" s="281" t="s">
        <v>12</v>
      </c>
      <c r="P6" s="379"/>
      <c r="Q6" s="283" t="s">
        <v>86</v>
      </c>
      <c r="R6" s="284"/>
      <c r="S6" s="281" t="s">
        <v>12</v>
      </c>
      <c r="T6" s="37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4355458-1407882</f>
        <v>2947576</v>
      </c>
      <c r="F9" s="287"/>
      <c r="G9" s="293">
        <v>3093862</v>
      </c>
      <c r="H9" s="288"/>
      <c r="I9" s="293">
        <v>715277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7.0316120680929953E-5</v>
      </c>
      <c r="E10" s="297">
        <v>1407882</v>
      </c>
      <c r="F10" s="287"/>
      <c r="G10" s="297">
        <v>1407973</v>
      </c>
      <c r="H10" s="288"/>
      <c r="I10" s="297">
        <v>2404381</v>
      </c>
      <c r="J10" s="287"/>
      <c r="K10" s="297">
        <v>99</v>
      </c>
      <c r="L10" s="288"/>
      <c r="M10" s="297">
        <v>0</v>
      </c>
      <c r="N10" s="287"/>
      <c r="O10" s="297">
        <v>3677</v>
      </c>
      <c r="P10" s="288"/>
      <c r="Q10" s="297">
        <v>0</v>
      </c>
      <c r="R10" s="287"/>
      <c r="S10" s="297">
        <v>10100.76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4355458</v>
      </c>
      <c r="F11" s="279"/>
      <c r="G11" s="301">
        <f>SUM(G8:G10)</f>
        <v>4501835</v>
      </c>
      <c r="H11" s="276"/>
      <c r="I11" s="301">
        <f>SUM(I9:I10)</f>
        <v>3119658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3677</v>
      </c>
      <c r="P11" s="276"/>
      <c r="Q11" s="301">
        <f>SUM(Q9:Q10)</f>
        <v>0</v>
      </c>
      <c r="R11" s="279"/>
      <c r="S11" s="301">
        <f>SUM(S9:S10)</f>
        <v>10100.76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512146</v>
      </c>
      <c r="F14" s="309"/>
      <c r="G14" s="308">
        <v>523206</v>
      </c>
      <c r="H14" s="310"/>
      <c r="I14" s="308">
        <v>501022.67999999993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3862825</v>
      </c>
      <c r="H19" s="310"/>
      <c r="I19" s="311">
        <v>3964920.6199999996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3280956.87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9297790</v>
      </c>
      <c r="F25" s="317"/>
      <c r="G25" s="316">
        <f>SUM(G14:G24)</f>
        <v>11132611</v>
      </c>
      <c r="H25" s="318"/>
      <c r="I25" s="316">
        <f>SUM(I14:I24)</f>
        <v>10315331.84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1417</v>
      </c>
      <c r="L29" s="321"/>
      <c r="M29" s="320">
        <v>9643</v>
      </c>
      <c r="N29" s="320"/>
      <c r="O29" s="320">
        <v>11228</v>
      </c>
      <c r="P29" s="321"/>
      <c r="Q29" s="320">
        <v>10747</v>
      </c>
      <c r="R29" s="320"/>
      <c r="S29" s="320">
        <v>10963.32</v>
      </c>
      <c r="T29" s="321"/>
      <c r="U29" s="320">
        <v>-50682.19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221259</v>
      </c>
      <c r="F30" s="303"/>
      <c r="G30" s="303">
        <v>254849</v>
      </c>
      <c r="H30" s="304"/>
      <c r="I30" s="303"/>
      <c r="J30" s="303"/>
      <c r="K30" s="303">
        <v>33590</v>
      </c>
      <c r="L30" s="304"/>
      <c r="M30" s="303">
        <v>313975</v>
      </c>
      <c r="N30" s="303"/>
      <c r="O30" s="303">
        <v>254849</v>
      </c>
      <c r="P30" s="304"/>
      <c r="Q30" s="303">
        <v>-5495</v>
      </c>
      <c r="R30" s="303"/>
      <c r="S30" s="303">
        <v>0</v>
      </c>
      <c r="T30" s="304"/>
      <c r="U30" s="303">
        <v>0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1187903</v>
      </c>
      <c r="F31" s="303"/>
      <c r="G31" s="303">
        <v>1500620</v>
      </c>
      <c r="H31" s="304"/>
      <c r="I31" s="303">
        <v>1548487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766858.17999999993</v>
      </c>
      <c r="T31" s="304"/>
      <c r="U31" s="303">
        <v>-448816.74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-1258</v>
      </c>
      <c r="N32" s="303"/>
      <c r="O32" s="303">
        <v>0</v>
      </c>
      <c r="P32" s="304"/>
      <c r="Q32" s="303">
        <v>-42371</v>
      </c>
      <c r="R32" s="303">
        <v>0</v>
      </c>
      <c r="S32" s="303">
        <v>0</v>
      </c>
      <c r="T32" s="304"/>
      <c r="U32" s="303">
        <v>-35075.200000000004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-355863</v>
      </c>
      <c r="F33" s="303"/>
      <c r="G33" s="303">
        <v>-2179624</v>
      </c>
      <c r="H33" s="304"/>
      <c r="I33" s="303">
        <v>-1384529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/>
      <c r="V33" s="304"/>
    </row>
    <row r="34" spans="1:22">
      <c r="A34" s="262"/>
      <c r="B34" s="271" t="s">
        <v>504</v>
      </c>
      <c r="E34" s="316">
        <f>SUM(E29:E33)</f>
        <v>1053299</v>
      </c>
      <c r="F34" s="274"/>
      <c r="G34" s="316">
        <f>SUM(G29:G33)</f>
        <v>-424155</v>
      </c>
      <c r="H34" s="325"/>
      <c r="I34" s="316">
        <f>SUM(I29:I33)</f>
        <v>163958</v>
      </c>
      <c r="J34" s="274"/>
      <c r="K34" s="316">
        <f>SUM(K29:K33)</f>
        <v>35007</v>
      </c>
      <c r="L34" s="325"/>
      <c r="M34" s="316">
        <f>SUM(M29:M33)</f>
        <v>322360</v>
      </c>
      <c r="N34" s="274"/>
      <c r="O34" s="316">
        <f>SUM(O29:O33)</f>
        <v>266077</v>
      </c>
      <c r="P34" s="325"/>
      <c r="Q34" s="316">
        <f>SUM(Q29:Q33)</f>
        <v>-37119</v>
      </c>
      <c r="R34" s="274"/>
      <c r="S34" s="316">
        <f>SUM(S29:S33)</f>
        <v>777821.49999999988</v>
      </c>
      <c r="T34" s="325"/>
      <c r="U34" s="316">
        <f>SUM(U29:U33)</f>
        <v>-534574.13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14706547</v>
      </c>
      <c r="F36" s="274"/>
      <c r="G36" s="326">
        <f>+G34+G25+G11</f>
        <v>15210291</v>
      </c>
      <c r="H36" s="276"/>
      <c r="I36" s="326">
        <f>+I34+I25+I11</f>
        <v>13598947.84</v>
      </c>
      <c r="J36" s="274"/>
      <c r="K36" s="326">
        <f>+K34+K25+K11</f>
        <v>35106</v>
      </c>
      <c r="L36" s="276"/>
      <c r="M36" s="326">
        <f>+M34+M25+M11</f>
        <v>322360</v>
      </c>
      <c r="N36" s="274"/>
      <c r="O36" s="326">
        <f>+O34+O25+O11</f>
        <v>269754</v>
      </c>
      <c r="P36" s="276"/>
      <c r="Q36" s="326">
        <f>+Q34+Q25+Q11</f>
        <v>-37119</v>
      </c>
      <c r="R36" s="274"/>
      <c r="S36" s="326">
        <f>+S34+S25+S11</f>
        <v>787922.25999999989</v>
      </c>
      <c r="T36" s="276"/>
      <c r="U36" s="326">
        <f>+U34+U25+U11</f>
        <v>-534574.13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5555453</v>
      </c>
      <c r="F38" s="305"/>
      <c r="G38" s="320">
        <v>5710371</v>
      </c>
      <c r="H38" s="288"/>
      <c r="I38" s="320">
        <v>5511022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99</v>
      </c>
      <c r="L50" s="328"/>
      <c r="M50" s="332"/>
      <c r="N50" s="328"/>
      <c r="O50" s="332">
        <f>+O10</f>
        <v>3677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35007</v>
      </c>
      <c r="L53" s="335"/>
      <c r="M53" s="320"/>
      <c r="N53" s="335"/>
      <c r="O53" s="320">
        <f>+O29+O30</f>
        <v>266077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323618</v>
      </c>
      <c r="N55" s="328"/>
      <c r="O55" s="332"/>
      <c r="P55" s="328"/>
      <c r="Q55" s="332">
        <f>+Q29+Q30</f>
        <v>5252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-1258</v>
      </c>
      <c r="N56" s="328"/>
      <c r="O56" s="332"/>
      <c r="P56" s="328"/>
      <c r="Q56" s="332">
        <f>+Q32</f>
        <v>-42371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35106</v>
      </c>
      <c r="L58" s="328"/>
      <c r="M58" s="337">
        <f>SUM(M50:M57)</f>
        <v>322360</v>
      </c>
      <c r="N58" s="328"/>
      <c r="O58" s="337">
        <f>SUM(O50:O57)</f>
        <v>269754</v>
      </c>
      <c r="P58" s="332"/>
      <c r="Q58" s="337">
        <f>SUM(Q50:Q57)</f>
        <v>-37119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45784</v>
      </c>
      <c r="L61" s="341"/>
      <c r="M61" s="341">
        <f>+M60-M58</f>
        <v>-115354</v>
      </c>
      <c r="N61" s="341"/>
      <c r="O61" s="340">
        <f>+O60-O58</f>
        <v>-110689</v>
      </c>
      <c r="P61" s="341"/>
      <c r="Q61" s="341">
        <f>+Q60-Q58</f>
        <v>561330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O29" sqref="O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6" t="s">
        <v>0</v>
      </c>
      <c r="C1" s="396"/>
      <c r="D1" s="396"/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271"/>
    </row>
    <row r="2" spans="1:22" ht="15.75" thickBot="1">
      <c r="B2" s="397" t="s">
        <v>523</v>
      </c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271"/>
    </row>
    <row r="3" spans="1:22">
      <c r="A3" s="260"/>
      <c r="B3" s="271"/>
      <c r="C3" s="271"/>
      <c r="D3" s="378"/>
      <c r="E3" s="274"/>
      <c r="F3" s="37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8" t="s">
        <v>522</v>
      </c>
      <c r="F4" s="398"/>
      <c r="G4" s="398"/>
      <c r="H4" s="398"/>
      <c r="I4" s="398"/>
      <c r="J4" s="275"/>
      <c r="K4" s="398" t="s">
        <v>80</v>
      </c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271"/>
    </row>
    <row r="5" spans="1:22" ht="15.75" thickBot="1">
      <c r="A5" s="260"/>
      <c r="B5" s="345">
        <v>42490</v>
      </c>
      <c r="C5" s="271"/>
      <c r="D5" s="271"/>
      <c r="E5" s="274"/>
      <c r="F5" s="274"/>
      <c r="G5" s="274"/>
      <c r="H5" s="276"/>
      <c r="I5" s="274"/>
      <c r="J5" s="276"/>
      <c r="K5" s="399" t="s">
        <v>81</v>
      </c>
      <c r="L5" s="399"/>
      <c r="M5" s="399"/>
      <c r="N5" s="277"/>
      <c r="O5" s="399" t="s">
        <v>82</v>
      </c>
      <c r="P5" s="399"/>
      <c r="Q5" s="399"/>
      <c r="R5" s="277"/>
      <c r="S5" s="399" t="s">
        <v>166</v>
      </c>
      <c r="T5" s="399"/>
      <c r="U5" s="399"/>
      <c r="V5" s="271"/>
    </row>
    <row r="6" spans="1:22" ht="30">
      <c r="A6" s="255" t="s">
        <v>83</v>
      </c>
      <c r="B6" s="271"/>
      <c r="C6" s="271" t="s">
        <v>5</v>
      </c>
      <c r="D6" s="378" t="s">
        <v>8</v>
      </c>
      <c r="E6" s="278" t="s">
        <v>530</v>
      </c>
      <c r="F6" s="279"/>
      <c r="G6" s="278" t="s">
        <v>531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7"/>
      <c r="O6" s="281" t="s">
        <v>12</v>
      </c>
      <c r="P6" s="377"/>
      <c r="Q6" s="283" t="s">
        <v>86</v>
      </c>
      <c r="R6" s="284"/>
      <c r="S6" s="281" t="s">
        <v>12</v>
      </c>
      <c r="T6" s="37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4085420-1407790</f>
        <v>2677630</v>
      </c>
      <c r="F9" s="287"/>
      <c r="G9" s="293">
        <f>4355458-1407882</f>
        <v>2947576</v>
      </c>
      <c r="H9" s="288"/>
      <c r="I9" s="293">
        <v>2527235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7.0320690762276281E-5</v>
      </c>
      <c r="E10" s="297">
        <v>1407790</v>
      </c>
      <c r="F10" s="287"/>
      <c r="G10" s="297">
        <v>1407882</v>
      </c>
      <c r="H10" s="288"/>
      <c r="I10" s="297">
        <v>3903600</v>
      </c>
      <c r="J10" s="287"/>
      <c r="K10" s="297">
        <v>99</v>
      </c>
      <c r="L10" s="288"/>
      <c r="M10" s="297">
        <v>0</v>
      </c>
      <c r="N10" s="287"/>
      <c r="O10" s="297">
        <v>3578</v>
      </c>
      <c r="P10" s="288"/>
      <c r="Q10" s="297">
        <v>0</v>
      </c>
      <c r="R10" s="287"/>
      <c r="S10" s="297">
        <v>9313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4085420</v>
      </c>
      <c r="F11" s="279"/>
      <c r="G11" s="301">
        <f>SUM(G8:G10)</f>
        <v>4355458</v>
      </c>
      <c r="H11" s="276"/>
      <c r="I11" s="301">
        <f>SUM(I9:I10)</f>
        <v>6430835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3578</v>
      </c>
      <c r="P11" s="276"/>
      <c r="Q11" s="301">
        <f>SUM(Q9:Q10)</f>
        <v>0</v>
      </c>
      <c r="R11" s="279"/>
      <c r="S11" s="301">
        <f>SUM(S9:S10)</f>
        <v>9313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487594</v>
      </c>
      <c r="F14" s="309"/>
      <c r="G14" s="308">
        <v>512146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9273238</v>
      </c>
      <c r="F24" s="317"/>
      <c r="G24" s="316">
        <f>SUM(G14:G23)</f>
        <v>9297790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454478</v>
      </c>
      <c r="J28" s="320"/>
      <c r="K28" s="320">
        <v>313</v>
      </c>
      <c r="L28" s="321"/>
      <c r="M28" s="320">
        <v>24031</v>
      </c>
      <c r="N28" s="320"/>
      <c r="O28" s="320">
        <v>9811</v>
      </c>
      <c r="P28" s="321"/>
      <c r="Q28" s="320">
        <v>1104</v>
      </c>
      <c r="R28" s="320"/>
      <c r="S28" s="320">
        <v>9515</v>
      </c>
      <c r="T28" s="321"/>
      <c r="U28" s="320">
        <v>-27774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197756</v>
      </c>
      <c r="F29" s="303"/>
      <c r="G29" s="303">
        <v>221259</v>
      </c>
      <c r="H29" s="304"/>
      <c r="I29" s="303">
        <v>8205604</v>
      </c>
      <c r="J29" s="303"/>
      <c r="K29" s="303">
        <v>23503</v>
      </c>
      <c r="L29" s="304"/>
      <c r="M29" s="303">
        <v>478992</v>
      </c>
      <c r="N29" s="303"/>
      <c r="O29" s="303">
        <v>221259</v>
      </c>
      <c r="P29" s="304"/>
      <c r="Q29" s="303">
        <v>-319470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710026</v>
      </c>
      <c r="F30" s="303"/>
      <c r="G30" s="303">
        <v>1187903</v>
      </c>
      <c r="H30" s="304"/>
      <c r="I30" s="303">
        <v>1194095</v>
      </c>
      <c r="J30" s="303"/>
      <c r="K30" s="303">
        <v>0</v>
      </c>
      <c r="L30" s="304"/>
      <c r="M30" s="303">
        <v>-1116</v>
      </c>
      <c r="N30" s="303"/>
      <c r="O30" s="303">
        <v>0</v>
      </c>
      <c r="P30" s="304"/>
      <c r="Q30" s="303">
        <v>-41114</v>
      </c>
      <c r="R30" s="303"/>
      <c r="S30" s="303">
        <v>361663</v>
      </c>
      <c r="T30" s="304"/>
      <c r="U30" s="303">
        <v>-484145.17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>
        <v>0</v>
      </c>
      <c r="S31" s="303">
        <v>0</v>
      </c>
      <c r="T31" s="304"/>
      <c r="U31" s="303">
        <v>-35149.120000000003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551919</v>
      </c>
      <c r="F33" s="274"/>
      <c r="G33" s="316">
        <f>SUM(G28:G32)</f>
        <v>1053299</v>
      </c>
      <c r="H33" s="325"/>
      <c r="I33" s="316">
        <f>SUM(I28:I32)</f>
        <v>9291100</v>
      </c>
      <c r="J33" s="274"/>
      <c r="K33" s="316">
        <f>SUM(K28:K32)</f>
        <v>23816</v>
      </c>
      <c r="L33" s="325"/>
      <c r="M33" s="316">
        <f>SUM(M28:M32)</f>
        <v>501907</v>
      </c>
      <c r="N33" s="274"/>
      <c r="O33" s="316">
        <f>SUM(O28:O32)</f>
        <v>231070</v>
      </c>
      <c r="P33" s="325"/>
      <c r="Q33" s="316">
        <f>SUM(Q28:Q32)</f>
        <v>-359480</v>
      </c>
      <c r="R33" s="274"/>
      <c r="S33" s="316">
        <f>SUM(S28:S32)</f>
        <v>371178</v>
      </c>
      <c r="T33" s="325"/>
      <c r="U33" s="316">
        <f>SUM(U28:U32)</f>
        <v>-547068.29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13910577</v>
      </c>
      <c r="F35" s="274"/>
      <c r="G35" s="326">
        <f>+G33+G24+G11</f>
        <v>14706547</v>
      </c>
      <c r="H35" s="276"/>
      <c r="I35" s="326">
        <f>+I33+I24+I11</f>
        <v>16490366.67</v>
      </c>
      <c r="J35" s="274"/>
      <c r="K35" s="326">
        <f>+K33+K24+K11</f>
        <v>23915</v>
      </c>
      <c r="L35" s="276"/>
      <c r="M35" s="326">
        <f>+M33+M24+M11</f>
        <v>501907</v>
      </c>
      <c r="N35" s="274"/>
      <c r="O35" s="326">
        <f>+O33+O24+O11</f>
        <v>234648</v>
      </c>
      <c r="P35" s="276"/>
      <c r="Q35" s="326">
        <f>+Q33+Q24+Q11</f>
        <v>-359480</v>
      </c>
      <c r="R35" s="274"/>
      <c r="S35" s="326">
        <f>+S33+S24+S11</f>
        <v>380491</v>
      </c>
      <c r="T35" s="276"/>
      <c r="U35" s="326">
        <f>+U33+U24+U11</f>
        <v>-547068.29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5337894</v>
      </c>
      <c r="F37" s="305"/>
      <c r="G37" s="320">
        <v>5555453</v>
      </c>
      <c r="H37" s="288"/>
      <c r="I37" s="320">
        <v>5284348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99</v>
      </c>
      <c r="L49" s="328"/>
      <c r="M49" s="332"/>
      <c r="N49" s="328"/>
      <c r="O49" s="332">
        <f>+O10</f>
        <v>3578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23816</v>
      </c>
      <c r="L52" s="335"/>
      <c r="M52" s="320"/>
      <c r="N52" s="335"/>
      <c r="O52" s="320">
        <f>+O28+O29</f>
        <v>231070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503023</v>
      </c>
      <c r="N54" s="328"/>
      <c r="O54" s="332"/>
      <c r="P54" s="328"/>
      <c r="Q54" s="332">
        <f>+Q28+Q29</f>
        <v>-318366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0</v>
      </c>
      <c r="N55" s="328"/>
      <c r="O55" s="332"/>
      <c r="P55" s="328"/>
      <c r="Q55" s="332">
        <f>+Q31</f>
        <v>0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23915</v>
      </c>
      <c r="L57" s="328"/>
      <c r="M57" s="337">
        <f>SUM(M49:M56)</f>
        <v>503023</v>
      </c>
      <c r="N57" s="328"/>
      <c r="O57" s="337">
        <f>SUM(O49:O56)</f>
        <v>234648</v>
      </c>
      <c r="P57" s="332"/>
      <c r="Q57" s="337">
        <f>SUM(Q49:Q56)</f>
        <v>-318366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56975</v>
      </c>
      <c r="L60" s="341"/>
      <c r="M60" s="341">
        <f>+M59-M57</f>
        <v>-296017</v>
      </c>
      <c r="N60" s="341"/>
      <c r="O60" s="340">
        <f>+O59-O57</f>
        <v>-75583</v>
      </c>
      <c r="P60" s="341"/>
      <c r="Q60" s="341">
        <f>+Q59-Q57</f>
        <v>842577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6" t="s">
        <v>0</v>
      </c>
      <c r="C1" s="396"/>
      <c r="D1" s="396"/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271"/>
    </row>
    <row r="2" spans="1:22" ht="15.75" thickBot="1">
      <c r="B2" s="397" t="s">
        <v>523</v>
      </c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271"/>
    </row>
    <row r="3" spans="1:22">
      <c r="A3" s="260"/>
      <c r="B3" s="271"/>
      <c r="C3" s="271"/>
      <c r="D3" s="350"/>
      <c r="E3" s="274"/>
      <c r="F3" s="35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8" t="s">
        <v>522</v>
      </c>
      <c r="F4" s="398"/>
      <c r="G4" s="398"/>
      <c r="H4" s="398"/>
      <c r="I4" s="398"/>
      <c r="J4" s="275"/>
      <c r="K4" s="398" t="s">
        <v>80</v>
      </c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271"/>
    </row>
    <row r="5" spans="1:22" ht="15.75" thickBot="1">
      <c r="A5" s="260"/>
      <c r="B5" s="345">
        <v>42460</v>
      </c>
      <c r="C5" s="271"/>
      <c r="D5" s="271"/>
      <c r="E5" s="274"/>
      <c r="F5" s="274"/>
      <c r="G5" s="274"/>
      <c r="H5" s="276"/>
      <c r="I5" s="274"/>
      <c r="J5" s="276"/>
      <c r="K5" s="399" t="s">
        <v>81</v>
      </c>
      <c r="L5" s="399"/>
      <c r="M5" s="399"/>
      <c r="N5" s="277"/>
      <c r="O5" s="399" t="s">
        <v>82</v>
      </c>
      <c r="P5" s="399"/>
      <c r="Q5" s="399"/>
      <c r="R5" s="277"/>
      <c r="S5" s="399" t="s">
        <v>166</v>
      </c>
      <c r="T5" s="399"/>
      <c r="U5" s="399"/>
      <c r="V5" s="271"/>
    </row>
    <row r="6" spans="1:22" ht="30">
      <c r="A6" s="255" t="s">
        <v>83</v>
      </c>
      <c r="B6" s="271"/>
      <c r="C6" s="271" t="s">
        <v>5</v>
      </c>
      <c r="D6" s="350" t="s">
        <v>8</v>
      </c>
      <c r="E6" s="278" t="s">
        <v>528</v>
      </c>
      <c r="F6" s="279"/>
      <c r="G6" s="278" t="s">
        <v>529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9"/>
      <c r="O6" s="281" t="s">
        <v>12</v>
      </c>
      <c r="P6" s="349"/>
      <c r="Q6" s="283" t="s">
        <v>86</v>
      </c>
      <c r="R6" s="284"/>
      <c r="S6" s="281" t="s">
        <v>12</v>
      </c>
      <c r="T6" s="34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2153954</v>
      </c>
      <c r="F9" s="287"/>
      <c r="G9" s="332">
        <f>4085420-1407790</f>
        <v>2677630</v>
      </c>
      <c r="H9" s="288"/>
      <c r="I9" s="293">
        <v>1029109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8.2401843243990082E-5</v>
      </c>
      <c r="E10" s="297">
        <v>1407681</v>
      </c>
      <c r="F10" s="287"/>
      <c r="G10" s="297">
        <v>1407790</v>
      </c>
      <c r="H10" s="288"/>
      <c r="I10" s="297">
        <v>4902424</v>
      </c>
      <c r="J10" s="287"/>
      <c r="K10" s="297">
        <v>116</v>
      </c>
      <c r="L10" s="288"/>
      <c r="M10" s="297">
        <v>0</v>
      </c>
      <c r="N10" s="287"/>
      <c r="O10" s="297">
        <v>3479</v>
      </c>
      <c r="P10" s="288"/>
      <c r="Q10" s="297">
        <v>0</v>
      </c>
      <c r="R10" s="287"/>
      <c r="S10" s="297">
        <v>8130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3561635</v>
      </c>
      <c r="F11" s="279"/>
      <c r="G11" s="301">
        <f>SUM(G8:G10)</f>
        <v>4085420</v>
      </c>
      <c r="H11" s="276"/>
      <c r="I11" s="301">
        <f>SUM(I9:I10)</f>
        <v>5931533</v>
      </c>
      <c r="J11" s="279"/>
      <c r="K11" s="301">
        <f>SUM(K9:K10)</f>
        <v>116</v>
      </c>
      <c r="L11" s="276"/>
      <c r="M11" s="301">
        <f>SUM(M9:M10)</f>
        <v>0</v>
      </c>
      <c r="N11" s="279"/>
      <c r="O11" s="301">
        <f>SUM(O9:O10)</f>
        <v>3479</v>
      </c>
      <c r="P11" s="276"/>
      <c r="Q11" s="301">
        <f>SUM(Q9:Q10)</f>
        <v>0</v>
      </c>
      <c r="R11" s="279"/>
      <c r="S11" s="301">
        <f>SUM(S9:S10)</f>
        <v>8130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444684</v>
      </c>
      <c r="F14" s="309"/>
      <c r="G14" s="308">
        <v>487594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9230328</v>
      </c>
      <c r="F24" s="317"/>
      <c r="G24" s="316">
        <f>SUM(G14:G23)</f>
        <v>9273238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453580</v>
      </c>
      <c r="J28" s="320"/>
      <c r="K28" s="320">
        <v>473</v>
      </c>
      <c r="L28" s="321"/>
      <c r="M28" s="320">
        <v>42437</v>
      </c>
      <c r="N28" s="320"/>
      <c r="O28" s="320">
        <v>9498</v>
      </c>
      <c r="P28" s="321"/>
      <c r="Q28" s="320">
        <v>-22927</v>
      </c>
      <c r="R28" s="320"/>
      <c r="S28" s="320">
        <v>8617.0499999999993</v>
      </c>
      <c r="T28" s="321"/>
      <c r="U28" s="320">
        <v>-7701.3299999999981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185628</v>
      </c>
      <c r="F29" s="303"/>
      <c r="G29" s="303">
        <v>197756</v>
      </c>
      <c r="H29" s="304"/>
      <c r="I29" s="303">
        <v>8190258</v>
      </c>
      <c r="J29" s="303"/>
      <c r="K29" s="303">
        <v>12127</v>
      </c>
      <c r="L29" s="304"/>
      <c r="M29" s="303">
        <v>572460</v>
      </c>
      <c r="N29" s="303"/>
      <c r="O29" s="303">
        <v>197756</v>
      </c>
      <c r="P29" s="304"/>
      <c r="Q29" s="303">
        <v>-798462</v>
      </c>
      <c r="R29" s="303"/>
      <c r="S29" s="303"/>
      <c r="T29" s="304"/>
      <c r="U29" s="303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147309</v>
      </c>
      <c r="F30" s="303"/>
      <c r="G30" s="303">
        <v>710026</v>
      </c>
      <c r="H30" s="304"/>
      <c r="I30" s="303">
        <v>1699686</v>
      </c>
      <c r="J30" s="303"/>
      <c r="K30" s="303"/>
      <c r="L30" s="304"/>
      <c r="M30" s="303"/>
      <c r="N30" s="303"/>
      <c r="O30" s="303"/>
      <c r="P30" s="304"/>
      <c r="Q30" s="303"/>
      <c r="R30" s="303"/>
      <c r="S30" s="303">
        <v>346316.74999999994</v>
      </c>
      <c r="T30" s="304"/>
      <c r="U30" s="303">
        <v>41572.760000000068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-9743</v>
      </c>
      <c r="N31" s="303"/>
      <c r="O31" s="303"/>
      <c r="P31" s="304"/>
      <c r="Q31" s="303">
        <v>-39998</v>
      </c>
      <c r="R31" s="303"/>
      <c r="S31" s="303"/>
      <c r="T31" s="304"/>
      <c r="U31" s="303">
        <v>-35203.08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/>
      <c r="T32" s="304"/>
      <c r="U32" s="346"/>
      <c r="V32" s="304"/>
    </row>
    <row r="33" spans="1:22">
      <c r="A33" s="262"/>
      <c r="B33" s="271" t="s">
        <v>504</v>
      </c>
      <c r="E33" s="316">
        <f>SUM(E28:E32)</f>
        <v>-22926</v>
      </c>
      <c r="F33" s="274"/>
      <c r="G33" s="316">
        <f>SUM(G28:G32)</f>
        <v>551919</v>
      </c>
      <c r="H33" s="325"/>
      <c r="I33" s="316">
        <f>SUM(I28:I32)</f>
        <v>9780447</v>
      </c>
      <c r="J33" s="274"/>
      <c r="K33" s="316">
        <f>SUM(K28:K32)</f>
        <v>12600</v>
      </c>
      <c r="L33" s="325"/>
      <c r="M33" s="316">
        <f>SUM(M28:M32)</f>
        <v>605154</v>
      </c>
      <c r="N33" s="274"/>
      <c r="O33" s="316">
        <f>SUM(O28:O32)</f>
        <v>207254</v>
      </c>
      <c r="P33" s="325"/>
      <c r="Q33" s="316">
        <f>SUM(Q28:Q32)</f>
        <v>-861387</v>
      </c>
      <c r="R33" s="274"/>
      <c r="S33" s="316">
        <f>SUM(S28:S32)</f>
        <v>354933.79999999993</v>
      </c>
      <c r="T33" s="325"/>
      <c r="U33" s="316">
        <f>SUM(U28:U32)</f>
        <v>-1331.649999999936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12769037</v>
      </c>
      <c r="F35" s="274"/>
      <c r="G35" s="326">
        <f>+G33+G24+G11</f>
        <v>13910577</v>
      </c>
      <c r="H35" s="276"/>
      <c r="I35" s="326">
        <f>+I33+I24+I11</f>
        <v>16480411.67</v>
      </c>
      <c r="J35" s="274"/>
      <c r="K35" s="326">
        <f>+K33+K24+K11</f>
        <v>12716</v>
      </c>
      <c r="L35" s="276"/>
      <c r="M35" s="326">
        <f>+M33+M24+M11</f>
        <v>605154</v>
      </c>
      <c r="N35" s="274"/>
      <c r="O35" s="326">
        <f>+O33+O24+O11</f>
        <v>210733</v>
      </c>
      <c r="P35" s="276"/>
      <c r="Q35" s="326">
        <f>+Q33+Q24+Q11</f>
        <v>-861387</v>
      </c>
      <c r="R35" s="274"/>
      <c r="S35" s="326">
        <f>+S33+S24+S11</f>
        <v>363063.79999999993</v>
      </c>
      <c r="T35" s="276"/>
      <c r="U35" s="326">
        <f>+U33+U24+U11</f>
        <v>-1331.649999999936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4954464</v>
      </c>
      <c r="F37" s="305"/>
      <c r="G37" s="320">
        <v>5337894</v>
      </c>
      <c r="H37" s="288"/>
      <c r="I37" s="320">
        <v>5448295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116</v>
      </c>
      <c r="L49" s="328"/>
      <c r="M49" s="332"/>
      <c r="N49" s="328"/>
      <c r="O49" s="332">
        <f>+O10</f>
        <v>3479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12600</v>
      </c>
      <c r="L52" s="335"/>
      <c r="M52" s="320"/>
      <c r="N52" s="335"/>
      <c r="O52" s="320">
        <f>+O28+O29</f>
        <v>207254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614897</v>
      </c>
      <c r="N54" s="328"/>
      <c r="O54" s="332"/>
      <c r="P54" s="328"/>
      <c r="Q54" s="332">
        <f>+Q28+Q29</f>
        <v>-821389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-9743</v>
      </c>
      <c r="N55" s="328"/>
      <c r="O55" s="332"/>
      <c r="P55" s="328"/>
      <c r="Q55" s="332">
        <f>+Q31</f>
        <v>-39998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12716</v>
      </c>
      <c r="L57" s="328"/>
      <c r="M57" s="337">
        <f>SUM(M49:M56)</f>
        <v>605154</v>
      </c>
      <c r="N57" s="328"/>
      <c r="O57" s="337">
        <f>SUM(O49:O56)</f>
        <v>210733</v>
      </c>
      <c r="P57" s="332"/>
      <c r="Q57" s="337">
        <f>SUM(Q49:Q56)</f>
        <v>-861387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68174</v>
      </c>
      <c r="L60" s="341"/>
      <c r="M60" s="341">
        <f>+M59-M57</f>
        <v>-398148</v>
      </c>
      <c r="N60" s="341"/>
      <c r="O60" s="340">
        <f>+O59-O57</f>
        <v>-51668</v>
      </c>
      <c r="P60" s="341"/>
      <c r="Q60" s="341">
        <f>+Q59-Q57</f>
        <v>1385598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G14" sqref="G14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6" t="s">
        <v>0</v>
      </c>
      <c r="C1" s="396"/>
      <c r="D1" s="396"/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271"/>
    </row>
    <row r="2" spans="1:22" ht="15.75" thickBot="1">
      <c r="B2" s="397" t="s">
        <v>523</v>
      </c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8" t="s">
        <v>522</v>
      </c>
      <c r="F4" s="398"/>
      <c r="G4" s="398"/>
      <c r="H4" s="398"/>
      <c r="I4" s="398"/>
      <c r="J4" s="275"/>
      <c r="K4" s="398" t="s">
        <v>80</v>
      </c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271"/>
    </row>
    <row r="5" spans="1:22" ht="15.75" thickBot="1">
      <c r="A5" s="260"/>
      <c r="B5" s="345">
        <v>42429</v>
      </c>
      <c r="C5" s="271"/>
      <c r="D5" s="271"/>
      <c r="E5" s="274"/>
      <c r="F5" s="274"/>
      <c r="G5" s="274"/>
      <c r="H5" s="276"/>
      <c r="I5" s="274"/>
      <c r="J5" s="276"/>
      <c r="K5" s="399" t="s">
        <v>81</v>
      </c>
      <c r="L5" s="399"/>
      <c r="M5" s="399"/>
      <c r="N5" s="277"/>
      <c r="O5" s="399" t="s">
        <v>82</v>
      </c>
      <c r="P5" s="399"/>
      <c r="Q5" s="399"/>
      <c r="R5" s="277"/>
      <c r="S5" s="399" t="s">
        <v>166</v>
      </c>
      <c r="T5" s="399"/>
      <c r="U5" s="399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526</v>
      </c>
      <c r="F6" s="279"/>
      <c r="G6" s="278" t="s">
        <v>527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8"/>
      <c r="O6" s="281" t="s">
        <v>12</v>
      </c>
      <c r="P6" s="348"/>
      <c r="Q6" s="283" t="s">
        <v>86</v>
      </c>
      <c r="R6" s="284"/>
      <c r="S6" s="281" t="s">
        <v>12</v>
      </c>
      <c r="T6" s="34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5161917-1407418</f>
        <v>3754499</v>
      </c>
      <c r="F9" s="287"/>
      <c r="G9" s="332">
        <f>3561635-1407681</f>
        <v>2153954</v>
      </c>
      <c r="H9" s="288"/>
      <c r="I9" s="293">
        <v>1275060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1.9182273873849553E-4</v>
      </c>
      <c r="E10" s="297">
        <v>1407418</v>
      </c>
      <c r="F10" s="287"/>
      <c r="G10" s="297">
        <v>1407681</v>
      </c>
      <c r="H10" s="288"/>
      <c r="I10" s="297">
        <v>4901142</v>
      </c>
      <c r="J10" s="287"/>
      <c r="K10" s="297">
        <v>270</v>
      </c>
      <c r="L10" s="288"/>
      <c r="M10" s="297">
        <v>0</v>
      </c>
      <c r="N10" s="287"/>
      <c r="O10" s="297">
        <v>3363</v>
      </c>
      <c r="P10" s="288"/>
      <c r="Q10" s="297">
        <v>0</v>
      </c>
      <c r="R10" s="287"/>
      <c r="S10" s="297">
        <v>6840.92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5161917</v>
      </c>
      <c r="F11" s="279"/>
      <c r="G11" s="301">
        <f>SUM(G8:G10)</f>
        <v>3561635</v>
      </c>
      <c r="H11" s="276"/>
      <c r="I11" s="301">
        <f>SUM(I9:I10)</f>
        <v>6176202</v>
      </c>
      <c r="J11" s="279"/>
      <c r="K11" s="301">
        <f>SUM(K9:K10)</f>
        <v>270</v>
      </c>
      <c r="L11" s="276"/>
      <c r="M11" s="301">
        <f>SUM(M9:M10)</f>
        <v>0</v>
      </c>
      <c r="N11" s="279"/>
      <c r="O11" s="301">
        <f>SUM(O9:O10)</f>
        <v>3363</v>
      </c>
      <c r="P11" s="276"/>
      <c r="Q11" s="301">
        <f>SUM(Q9:Q10)</f>
        <v>0</v>
      </c>
      <c r="R11" s="279"/>
      <c r="S11" s="301">
        <f>SUM(S9:S10)</f>
        <v>6840.92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502241</v>
      </c>
      <c r="F14" s="309"/>
      <c r="G14" s="308">
        <v>444684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9787885</v>
      </c>
      <c r="F24" s="317"/>
      <c r="G24" s="316">
        <f>SUM(G14:G23)</f>
        <v>9230328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452804</v>
      </c>
      <c r="J28" s="320"/>
      <c r="K28" s="320">
        <v>1572</v>
      </c>
      <c r="L28" s="321"/>
      <c r="M28" s="320">
        <v>-59130</v>
      </c>
      <c r="N28" s="320"/>
      <c r="O28" s="320">
        <v>9025</v>
      </c>
      <c r="P28" s="321"/>
      <c r="Q28" s="320">
        <v>-65364</v>
      </c>
      <c r="R28" s="320"/>
      <c r="S28" s="320">
        <v>7840.579999999999</v>
      </c>
      <c r="T28" s="321"/>
      <c r="U28" s="320">
        <v>-18899.259999999998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165908</v>
      </c>
      <c r="F29" s="303"/>
      <c r="G29" s="303">
        <v>185628</v>
      </c>
      <c r="H29" s="304"/>
      <c r="I29" s="303">
        <v>8177627</v>
      </c>
      <c r="J29" s="303"/>
      <c r="K29" s="303">
        <v>19721</v>
      </c>
      <c r="L29" s="304"/>
      <c r="M29" s="303">
        <v>-1271440</v>
      </c>
      <c r="N29" s="303"/>
      <c r="O29" s="303">
        <v>185629</v>
      </c>
      <c r="P29" s="304"/>
      <c r="Q29" s="303">
        <v>-1370922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1419886</v>
      </c>
      <c r="F30" s="303"/>
      <c r="G30" s="303">
        <v>147309</v>
      </c>
      <c r="H30" s="304"/>
      <c r="I30" s="303">
        <v>1343672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333686.52999999997</v>
      </c>
      <c r="T30" s="304"/>
      <c r="U30" s="303">
        <v>-313085.13999999996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/>
      <c r="J31" s="303"/>
      <c r="K31" s="303">
        <v>0</v>
      </c>
      <c r="L31" s="304"/>
      <c r="M31" s="303">
        <v>-1137</v>
      </c>
      <c r="N31" s="303"/>
      <c r="O31" s="303">
        <v>0</v>
      </c>
      <c r="P31" s="304"/>
      <c r="Q31" s="303">
        <v>-30256</v>
      </c>
      <c r="R31" s="303"/>
      <c r="S31" s="303">
        <v>0</v>
      </c>
      <c r="T31" s="304"/>
      <c r="U31" s="303">
        <v>-25361.59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729931</v>
      </c>
      <c r="F33" s="274"/>
      <c r="G33" s="316">
        <f>SUM(G28:G32)</f>
        <v>-22926</v>
      </c>
      <c r="H33" s="325"/>
      <c r="I33" s="316">
        <f>SUM(I28:I32)</f>
        <v>9411026</v>
      </c>
      <c r="J33" s="274"/>
      <c r="K33" s="316">
        <f>SUM(K28:K32)</f>
        <v>21293</v>
      </c>
      <c r="L33" s="325"/>
      <c r="M33" s="316">
        <f>SUM(M28:M32)</f>
        <v>-1331707</v>
      </c>
      <c r="N33" s="274"/>
      <c r="O33" s="316">
        <f>SUM(O28:O32)</f>
        <v>194654</v>
      </c>
      <c r="P33" s="325"/>
      <c r="Q33" s="316">
        <f>SUM(Q28:Q32)</f>
        <v>-1466542</v>
      </c>
      <c r="R33" s="274"/>
      <c r="S33" s="316">
        <f>SUM(S28:S32)</f>
        <v>341527.11</v>
      </c>
      <c r="T33" s="325"/>
      <c r="U33" s="316">
        <f>SUM(U28:U32)</f>
        <v>-357345.99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15679733</v>
      </c>
      <c r="F35" s="274"/>
      <c r="G35" s="326">
        <f>+G33+G24+G11</f>
        <v>12769037</v>
      </c>
      <c r="H35" s="276"/>
      <c r="I35" s="326">
        <f>+I33+I24+I11</f>
        <v>16355659.67</v>
      </c>
      <c r="J35" s="274"/>
      <c r="K35" s="326">
        <f>+K33+K24+K11</f>
        <v>21563</v>
      </c>
      <c r="L35" s="276"/>
      <c r="M35" s="326">
        <f>+M33+M24+M11</f>
        <v>-1331707</v>
      </c>
      <c r="N35" s="274"/>
      <c r="O35" s="326">
        <f>+O33+O24+O11</f>
        <v>198017</v>
      </c>
      <c r="P35" s="276"/>
      <c r="Q35" s="326">
        <f>+Q33+Q24+Q11</f>
        <v>-1466542</v>
      </c>
      <c r="R35" s="274"/>
      <c r="S35" s="326">
        <f>+S33+S24+S11</f>
        <v>348368.02999999997</v>
      </c>
      <c r="T35" s="276"/>
      <c r="U35" s="326">
        <f>+U33+U24+U11</f>
        <v>-357345.99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5596115</v>
      </c>
      <c r="F37" s="305"/>
      <c r="G37" s="320">
        <v>4954464</v>
      </c>
      <c r="H37" s="288"/>
      <c r="I37" s="320">
        <v>5329180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270</v>
      </c>
      <c r="L49" s="328"/>
      <c r="M49" s="332"/>
      <c r="N49" s="328"/>
      <c r="O49" s="332">
        <f>+O10</f>
        <v>3363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21293</v>
      </c>
      <c r="L52" s="335"/>
      <c r="M52" s="320"/>
      <c r="N52" s="335"/>
      <c r="O52" s="320">
        <f>+O28+O29</f>
        <v>194654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-1330570</v>
      </c>
      <c r="N54" s="328"/>
      <c r="O54" s="332"/>
      <c r="P54" s="328"/>
      <c r="Q54" s="332">
        <f>+Q28+Q29</f>
        <v>-1436286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-1137</v>
      </c>
      <c r="N55" s="328"/>
      <c r="O55" s="332"/>
      <c r="P55" s="328"/>
      <c r="Q55" s="332">
        <f>+Q31</f>
        <v>-30256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21563</v>
      </c>
      <c r="L57" s="328"/>
      <c r="M57" s="337">
        <f>SUM(M49:M56)</f>
        <v>-1331707</v>
      </c>
      <c r="N57" s="328"/>
      <c r="O57" s="337">
        <f>SUM(O49:O56)</f>
        <v>198017</v>
      </c>
      <c r="P57" s="332"/>
      <c r="Q57" s="337">
        <f>SUM(Q49:Q56)</f>
        <v>-1466542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59327</v>
      </c>
      <c r="L60" s="341"/>
      <c r="M60" s="341">
        <f>+M59-M57</f>
        <v>1538713</v>
      </c>
      <c r="N60" s="341"/>
      <c r="O60" s="340">
        <f>+O59-O57</f>
        <v>-38952</v>
      </c>
      <c r="P60" s="341"/>
      <c r="Q60" s="341">
        <f>+Q59-Q57</f>
        <v>1990753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272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272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0" t="s">
        <v>0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271"/>
    </row>
    <row r="2" spans="1:22" ht="15.75" thickBot="1">
      <c r="B2" s="397" t="s">
        <v>523</v>
      </c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271"/>
    </row>
    <row r="3" spans="1:22">
      <c r="A3" s="260"/>
      <c r="B3" s="271"/>
      <c r="C3" s="271"/>
      <c r="D3" s="273"/>
      <c r="E3" s="271"/>
      <c r="F3" s="273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8" t="s">
        <v>522</v>
      </c>
      <c r="F4" s="398"/>
      <c r="G4" s="398"/>
      <c r="H4" s="398"/>
      <c r="I4" s="398"/>
      <c r="J4" s="271"/>
      <c r="K4" s="398" t="s">
        <v>80</v>
      </c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271"/>
    </row>
    <row r="5" spans="1:22" ht="15.75" thickBot="1">
      <c r="A5" s="260"/>
      <c r="B5" s="345">
        <v>42400</v>
      </c>
      <c r="C5" s="271"/>
      <c r="D5" s="271"/>
      <c r="E5" s="271"/>
      <c r="F5" s="271"/>
      <c r="G5" s="271"/>
      <c r="H5" s="271"/>
      <c r="I5" s="271"/>
      <c r="J5" s="271"/>
      <c r="K5" s="398" t="s">
        <v>81</v>
      </c>
      <c r="L5" s="398"/>
      <c r="M5" s="398"/>
      <c r="N5" s="273"/>
      <c r="O5" s="398" t="s">
        <v>82</v>
      </c>
      <c r="P5" s="398"/>
      <c r="Q5" s="398"/>
      <c r="R5" s="273"/>
      <c r="S5" s="398" t="s">
        <v>166</v>
      </c>
      <c r="T5" s="398"/>
      <c r="U5" s="398"/>
      <c r="V5" s="271"/>
    </row>
    <row r="6" spans="1:22" ht="30">
      <c r="A6" s="351" t="s">
        <v>83</v>
      </c>
      <c r="B6" s="271"/>
      <c r="C6" s="271" t="s">
        <v>5</v>
      </c>
      <c r="D6" s="273" t="s">
        <v>8</v>
      </c>
      <c r="E6" s="352" t="s">
        <v>524</v>
      </c>
      <c r="F6" s="353"/>
      <c r="G6" s="352" t="s">
        <v>525</v>
      </c>
      <c r="H6" s="271"/>
      <c r="I6" s="354" t="s">
        <v>11</v>
      </c>
      <c r="J6" s="271"/>
      <c r="K6" s="355" t="s">
        <v>12</v>
      </c>
      <c r="L6" s="271"/>
      <c r="M6" s="355" t="s">
        <v>86</v>
      </c>
      <c r="N6" s="273"/>
      <c r="O6" s="355" t="s">
        <v>12</v>
      </c>
      <c r="P6" s="273"/>
      <c r="Q6" s="356" t="s">
        <v>86</v>
      </c>
      <c r="R6" s="357"/>
      <c r="S6" s="355" t="s">
        <v>12</v>
      </c>
      <c r="T6" s="273"/>
      <c r="U6" s="356" t="s">
        <v>86</v>
      </c>
      <c r="V6" s="357"/>
    </row>
    <row r="7" spans="1:22">
      <c r="A7" s="351"/>
      <c r="D7" s="285"/>
      <c r="E7" s="358"/>
      <c r="F7" s="359"/>
      <c r="G7" s="358"/>
      <c r="I7" s="285"/>
      <c r="K7" s="285"/>
      <c r="M7" s="285"/>
      <c r="N7" s="285"/>
      <c r="O7" s="285"/>
      <c r="P7" s="285"/>
      <c r="Q7" s="360"/>
      <c r="R7" s="360"/>
      <c r="S7" s="285"/>
      <c r="T7" s="285"/>
      <c r="U7" s="360"/>
      <c r="V7" s="360"/>
    </row>
    <row r="8" spans="1:22">
      <c r="A8" s="351"/>
      <c r="B8" s="292" t="s">
        <v>469</v>
      </c>
      <c r="D8" s="285"/>
      <c r="E8" s="358"/>
      <c r="F8" s="359"/>
      <c r="G8" s="358"/>
      <c r="I8" s="285"/>
      <c r="K8" s="285"/>
      <c r="M8" s="285"/>
      <c r="N8" s="285"/>
      <c r="O8" s="285"/>
      <c r="P8" s="285"/>
      <c r="Q8" s="360"/>
      <c r="R8" s="360"/>
      <c r="S8" s="285"/>
      <c r="T8" s="285"/>
      <c r="U8" s="360"/>
      <c r="V8" s="360"/>
    </row>
    <row r="9" spans="1:22">
      <c r="A9" s="361" t="s">
        <v>401</v>
      </c>
      <c r="B9" s="272" t="s">
        <v>144</v>
      </c>
      <c r="D9" s="285"/>
      <c r="E9" s="293">
        <v>1978202</v>
      </c>
      <c r="F9" s="359"/>
      <c r="G9" s="293">
        <f>5161917-1407418</f>
        <v>3754499</v>
      </c>
      <c r="I9" s="293">
        <v>1932042</v>
      </c>
      <c r="J9" s="359"/>
      <c r="K9" s="293">
        <v>0</v>
      </c>
      <c r="M9" s="293">
        <v>0</v>
      </c>
      <c r="N9" s="359"/>
      <c r="O9" s="293">
        <v>0</v>
      </c>
      <c r="Q9" s="293">
        <v>0</v>
      </c>
      <c r="R9" s="359"/>
      <c r="S9" s="293">
        <v>0</v>
      </c>
      <c r="U9" s="294">
        <v>0</v>
      </c>
      <c r="V9" s="295"/>
    </row>
    <row r="10" spans="1:22">
      <c r="A10" s="362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359"/>
      <c r="G10" s="297">
        <v>1407418</v>
      </c>
      <c r="I10" s="297">
        <v>4899981</v>
      </c>
      <c r="J10" s="359"/>
      <c r="K10" s="297">
        <v>324</v>
      </c>
      <c r="M10" s="297">
        <v>0</v>
      </c>
      <c r="N10" s="359"/>
      <c r="O10" s="297">
        <v>3094</v>
      </c>
      <c r="Q10" s="297">
        <v>0</v>
      </c>
      <c r="R10" s="359"/>
      <c r="S10" s="297">
        <v>5672.98</v>
      </c>
      <c r="U10" s="347">
        <v>0</v>
      </c>
      <c r="V10" s="360"/>
    </row>
    <row r="11" spans="1:22" s="271" customFormat="1">
      <c r="A11" s="363"/>
      <c r="B11" s="299" t="s">
        <v>503</v>
      </c>
      <c r="D11" s="300">
        <v>0</v>
      </c>
      <c r="E11" s="301">
        <f>SUM(E9:E10)</f>
        <v>3385303</v>
      </c>
      <c r="F11" s="353"/>
      <c r="G11" s="301">
        <f>SUM(G9:G10)</f>
        <v>5161917</v>
      </c>
      <c r="I11" s="301">
        <f>SUM(I9:I10)</f>
        <v>6832023</v>
      </c>
      <c r="J11" s="353"/>
      <c r="K11" s="301">
        <f>SUM(K9:K10)</f>
        <v>324</v>
      </c>
      <c r="M11" s="301">
        <f>SUM(M9:M10)</f>
        <v>0</v>
      </c>
      <c r="N11" s="353"/>
      <c r="O11" s="301">
        <f>SUM(O9:O10)</f>
        <v>3094</v>
      </c>
      <c r="Q11" s="301">
        <f>SUM(Q9:Q10)</f>
        <v>0</v>
      </c>
      <c r="R11" s="353"/>
      <c r="S11" s="301">
        <f>SUM(S9:S10)</f>
        <v>5672.98</v>
      </c>
      <c r="U11" s="302">
        <f>SUM(U9:U10)</f>
        <v>0</v>
      </c>
      <c r="V11" s="302"/>
    </row>
    <row r="12" spans="1:22">
      <c r="A12" s="262"/>
      <c r="B12" s="271"/>
      <c r="D12" s="303"/>
      <c r="E12" s="293"/>
      <c r="F12" s="359"/>
      <c r="G12" s="293"/>
      <c r="I12" s="293"/>
      <c r="J12" s="359"/>
      <c r="K12" s="293"/>
      <c r="M12" s="293"/>
      <c r="N12" s="359"/>
      <c r="O12" s="293"/>
      <c r="Q12" s="293"/>
      <c r="R12" s="359"/>
      <c r="S12" s="293"/>
      <c r="U12" s="303"/>
      <c r="V12" s="304"/>
    </row>
    <row r="13" spans="1:22">
      <c r="A13" s="262"/>
      <c r="B13" s="292" t="s">
        <v>16</v>
      </c>
      <c r="V13" s="364"/>
    </row>
    <row r="14" spans="1:22">
      <c r="A14" s="365">
        <v>1112</v>
      </c>
      <c r="B14" s="272" t="s">
        <v>507</v>
      </c>
      <c r="D14" s="307"/>
      <c r="E14" s="366">
        <v>530262</v>
      </c>
      <c r="F14" s="367"/>
      <c r="G14" s="366">
        <v>502241</v>
      </c>
      <c r="H14" s="329"/>
      <c r="I14" s="366">
        <v>0</v>
      </c>
      <c r="J14" s="367"/>
      <c r="K14" s="366">
        <v>0</v>
      </c>
      <c r="L14" s="329"/>
      <c r="M14" s="366">
        <v>0</v>
      </c>
      <c r="N14" s="367"/>
      <c r="O14" s="366">
        <v>0</v>
      </c>
      <c r="P14" s="329"/>
      <c r="Q14" s="366">
        <v>0</v>
      </c>
      <c r="R14" s="367"/>
      <c r="S14" s="366">
        <v>0</v>
      </c>
      <c r="T14" s="329"/>
      <c r="U14" s="294">
        <v>0</v>
      </c>
      <c r="V14" s="295"/>
    </row>
    <row r="15" spans="1:22">
      <c r="A15" s="365">
        <v>1121</v>
      </c>
      <c r="B15" s="272" t="s">
        <v>508</v>
      </c>
      <c r="D15" s="307"/>
      <c r="E15" s="368">
        <v>0</v>
      </c>
      <c r="F15" s="367"/>
      <c r="G15" s="368">
        <v>0</v>
      </c>
      <c r="H15" s="329"/>
      <c r="I15" s="368">
        <v>0</v>
      </c>
      <c r="J15" s="367"/>
      <c r="K15" s="368">
        <v>0</v>
      </c>
      <c r="L15" s="329"/>
      <c r="M15" s="368">
        <v>0</v>
      </c>
      <c r="N15" s="367"/>
      <c r="O15" s="368">
        <v>0</v>
      </c>
      <c r="P15" s="329"/>
      <c r="Q15" s="368">
        <v>0</v>
      </c>
      <c r="R15" s="367"/>
      <c r="S15" s="368">
        <v>0</v>
      </c>
      <c r="T15" s="329"/>
      <c r="U15" s="294">
        <v>0</v>
      </c>
      <c r="V15" s="295"/>
    </row>
    <row r="16" spans="1:22">
      <c r="A16" s="365">
        <v>1122</v>
      </c>
      <c r="B16" s="272" t="s">
        <v>273</v>
      </c>
      <c r="D16" s="307"/>
      <c r="E16" s="368">
        <v>768432</v>
      </c>
      <c r="F16" s="367"/>
      <c r="G16" s="368">
        <v>768432</v>
      </c>
      <c r="H16" s="329"/>
      <c r="I16" s="368">
        <v>768431.67</v>
      </c>
      <c r="J16" s="367"/>
      <c r="K16" s="368">
        <v>0</v>
      </c>
      <c r="L16" s="329"/>
      <c r="M16" s="368">
        <v>0</v>
      </c>
      <c r="N16" s="367"/>
      <c r="O16" s="368">
        <v>0</v>
      </c>
      <c r="P16" s="329"/>
      <c r="Q16" s="368">
        <v>0</v>
      </c>
      <c r="R16" s="367"/>
      <c r="S16" s="368">
        <v>0</v>
      </c>
      <c r="T16" s="329"/>
      <c r="U16" s="294">
        <v>0</v>
      </c>
      <c r="V16" s="295"/>
    </row>
    <row r="17" spans="1:24">
      <c r="A17" s="365">
        <v>1124</v>
      </c>
      <c r="B17" s="272" t="s">
        <v>509</v>
      </c>
      <c r="D17" s="307"/>
      <c r="E17" s="368">
        <v>0</v>
      </c>
      <c r="F17" s="367"/>
      <c r="G17" s="368">
        <v>0</v>
      </c>
      <c r="H17" s="329"/>
      <c r="I17" s="368">
        <v>0</v>
      </c>
      <c r="J17" s="367"/>
      <c r="K17" s="368">
        <v>0</v>
      </c>
      <c r="L17" s="329"/>
      <c r="M17" s="368">
        <v>0</v>
      </c>
      <c r="N17" s="367"/>
      <c r="O17" s="368">
        <v>0</v>
      </c>
      <c r="P17" s="329"/>
      <c r="Q17" s="368">
        <v>0</v>
      </c>
      <c r="R17" s="367"/>
      <c r="S17" s="368">
        <v>0</v>
      </c>
      <c r="T17" s="329"/>
      <c r="U17" s="294">
        <v>0</v>
      </c>
      <c r="V17" s="295"/>
    </row>
    <row r="18" spans="1:24">
      <c r="A18" s="365" t="s">
        <v>474</v>
      </c>
      <c r="B18" s="272" t="s">
        <v>510</v>
      </c>
      <c r="D18" s="307"/>
      <c r="E18" s="368">
        <v>400000</v>
      </c>
      <c r="F18" s="367"/>
      <c r="G18" s="368">
        <v>400000</v>
      </c>
      <c r="H18" s="329"/>
      <c r="I18" s="368">
        <v>0</v>
      </c>
      <c r="J18" s="367"/>
      <c r="K18" s="368">
        <v>0</v>
      </c>
      <c r="L18" s="329"/>
      <c r="M18" s="368">
        <v>0</v>
      </c>
      <c r="N18" s="367"/>
      <c r="O18" s="368">
        <v>0</v>
      </c>
      <c r="P18" s="329"/>
      <c r="Q18" s="368">
        <v>0</v>
      </c>
      <c r="R18" s="367"/>
      <c r="S18" s="368">
        <v>0</v>
      </c>
      <c r="T18" s="329"/>
      <c r="U18" s="294">
        <v>0</v>
      </c>
      <c r="V18" s="295"/>
    </row>
    <row r="19" spans="1:24">
      <c r="A19" s="365">
        <v>1126</v>
      </c>
      <c r="B19" s="272" t="s">
        <v>511</v>
      </c>
      <c r="D19" s="307"/>
      <c r="E19" s="368">
        <v>3539064</v>
      </c>
      <c r="F19" s="367"/>
      <c r="G19" s="368">
        <v>3539064</v>
      </c>
      <c r="H19" s="329"/>
      <c r="I19" s="368">
        <v>0</v>
      </c>
      <c r="J19" s="367"/>
      <c r="K19" s="368">
        <v>0</v>
      </c>
      <c r="L19" s="329"/>
      <c r="M19" s="368">
        <v>0</v>
      </c>
      <c r="N19" s="367"/>
      <c r="O19" s="368">
        <v>0</v>
      </c>
      <c r="P19" s="329"/>
      <c r="Q19" s="368">
        <v>0</v>
      </c>
      <c r="R19" s="367"/>
      <c r="S19" s="368">
        <v>0</v>
      </c>
      <c r="T19" s="329"/>
      <c r="U19" s="294">
        <v>0</v>
      </c>
      <c r="V19" s="295"/>
    </row>
    <row r="20" spans="1:24">
      <c r="A20" s="365">
        <v>1128</v>
      </c>
      <c r="B20" s="272" t="s">
        <v>512</v>
      </c>
      <c r="D20" s="307"/>
      <c r="E20" s="368">
        <v>3178148</v>
      </c>
      <c r="F20" s="367"/>
      <c r="G20" s="368">
        <v>3178148</v>
      </c>
      <c r="H20" s="329"/>
      <c r="I20" s="368">
        <v>0</v>
      </c>
      <c r="J20" s="367"/>
      <c r="K20" s="368">
        <v>0</v>
      </c>
      <c r="L20" s="329"/>
      <c r="M20" s="368">
        <v>0</v>
      </c>
      <c r="N20" s="367"/>
      <c r="O20" s="368">
        <v>0</v>
      </c>
      <c r="P20" s="329"/>
      <c r="Q20" s="368">
        <v>0</v>
      </c>
      <c r="R20" s="367"/>
      <c r="S20" s="368">
        <v>0</v>
      </c>
      <c r="T20" s="329"/>
      <c r="U20" s="294">
        <v>0</v>
      </c>
      <c r="V20" s="295"/>
    </row>
    <row r="21" spans="1:24">
      <c r="A21" s="365">
        <v>1129</v>
      </c>
      <c r="B21" s="272" t="s">
        <v>513</v>
      </c>
      <c r="D21" s="307"/>
      <c r="E21" s="368">
        <v>400000</v>
      </c>
      <c r="F21" s="367"/>
      <c r="G21" s="368">
        <v>400000</v>
      </c>
      <c r="H21" s="329"/>
      <c r="I21" s="368">
        <v>0</v>
      </c>
      <c r="J21" s="367"/>
      <c r="K21" s="368">
        <v>0</v>
      </c>
      <c r="L21" s="329"/>
      <c r="M21" s="368">
        <v>0</v>
      </c>
      <c r="N21" s="367"/>
      <c r="O21" s="368">
        <v>0</v>
      </c>
      <c r="P21" s="329"/>
      <c r="Q21" s="368">
        <v>0</v>
      </c>
      <c r="R21" s="367"/>
      <c r="S21" s="368">
        <v>0</v>
      </c>
      <c r="T21" s="329"/>
      <c r="U21" s="294">
        <v>0</v>
      </c>
      <c r="V21" s="295"/>
    </row>
    <row r="22" spans="1:24">
      <c r="A22" s="365">
        <v>1130</v>
      </c>
      <c r="B22" s="272" t="s">
        <v>514</v>
      </c>
      <c r="D22" s="307"/>
      <c r="E22" s="368">
        <v>1000000</v>
      </c>
      <c r="F22" s="367"/>
      <c r="G22" s="368">
        <v>1000000</v>
      </c>
      <c r="H22" s="329"/>
      <c r="I22" s="368">
        <v>0</v>
      </c>
      <c r="J22" s="367"/>
      <c r="K22" s="368">
        <v>0</v>
      </c>
      <c r="L22" s="329"/>
      <c r="M22" s="368">
        <v>0</v>
      </c>
      <c r="N22" s="367"/>
      <c r="O22" s="368">
        <v>0</v>
      </c>
      <c r="P22" s="329"/>
      <c r="Q22" s="368">
        <v>0</v>
      </c>
      <c r="R22" s="367"/>
      <c r="S22" s="368">
        <v>0</v>
      </c>
      <c r="T22" s="329"/>
      <c r="U22" s="294">
        <v>0</v>
      </c>
      <c r="V22" s="295"/>
    </row>
    <row r="23" spans="1:24" hidden="1">
      <c r="A23" s="262"/>
      <c r="D23" s="307"/>
      <c r="E23" s="369"/>
      <c r="F23" s="367"/>
      <c r="G23" s="369"/>
      <c r="H23" s="329"/>
      <c r="I23" s="369"/>
      <c r="J23" s="367"/>
      <c r="K23" s="369">
        <v>0</v>
      </c>
      <c r="L23" s="329"/>
      <c r="M23" s="369">
        <v>0</v>
      </c>
      <c r="N23" s="367"/>
      <c r="O23" s="369">
        <v>0</v>
      </c>
      <c r="P23" s="329"/>
      <c r="Q23" s="369">
        <v>0</v>
      </c>
      <c r="R23" s="367"/>
      <c r="S23" s="369">
        <v>0</v>
      </c>
      <c r="T23" s="329"/>
      <c r="U23" s="314">
        <v>0</v>
      </c>
      <c r="V23" s="304"/>
    </row>
    <row r="24" spans="1:24" s="271" customFormat="1">
      <c r="A24" s="344"/>
      <c r="B24" s="299" t="s">
        <v>135</v>
      </c>
      <c r="D24" s="315"/>
      <c r="E24" s="316">
        <f>SUM(E14:E23)</f>
        <v>9815906</v>
      </c>
      <c r="F24" s="370"/>
      <c r="G24" s="316">
        <f>SUM(G14:G23)</f>
        <v>9787885</v>
      </c>
      <c r="H24" s="370"/>
      <c r="I24" s="316">
        <f>SUM(I14:I23)</f>
        <v>768431.67</v>
      </c>
      <c r="J24" s="370"/>
      <c r="K24" s="316">
        <f>SUM(K14:K23)</f>
        <v>0</v>
      </c>
      <c r="L24" s="370"/>
      <c r="M24" s="316">
        <f>SUM(M14:M23)</f>
        <v>0</v>
      </c>
      <c r="N24" s="370"/>
      <c r="O24" s="316">
        <f>SUM(O14:O23)</f>
        <v>0</v>
      </c>
      <c r="P24" s="370"/>
      <c r="Q24" s="316">
        <f>SUM(Q14:Q23)</f>
        <v>0</v>
      </c>
      <c r="R24" s="370"/>
      <c r="S24" s="316">
        <f>SUM(S14:S23)</f>
        <v>0</v>
      </c>
      <c r="T24" s="370"/>
      <c r="U24" s="316">
        <f>SUM(U14:U23)</f>
        <v>0</v>
      </c>
      <c r="V24" s="302"/>
    </row>
    <row r="25" spans="1:24">
      <c r="A25" s="262"/>
      <c r="E25" s="329"/>
      <c r="G25" s="329"/>
      <c r="H25" s="329"/>
      <c r="I25" s="329"/>
      <c r="K25" s="329"/>
      <c r="L25" s="329"/>
      <c r="M25" s="329"/>
      <c r="O25" s="329"/>
      <c r="P25" s="329"/>
      <c r="Q25" s="329"/>
      <c r="S25" s="329"/>
      <c r="T25" s="329"/>
      <c r="U25" s="329"/>
      <c r="V25" s="304"/>
    </row>
    <row r="26" spans="1:24">
      <c r="A26" s="262"/>
      <c r="E26" s="329"/>
      <c r="G26" s="329"/>
      <c r="H26" s="329"/>
      <c r="I26" s="329"/>
      <c r="K26" s="329"/>
      <c r="L26" s="329"/>
      <c r="M26" s="329"/>
      <c r="O26" s="329"/>
      <c r="P26" s="329"/>
      <c r="Q26" s="329"/>
      <c r="S26" s="329"/>
      <c r="T26" s="329"/>
      <c r="U26" s="329"/>
      <c r="V26" s="304"/>
    </row>
    <row r="27" spans="1:24">
      <c r="A27" s="262"/>
      <c r="B27" s="292" t="s">
        <v>29</v>
      </c>
      <c r="E27" s="329"/>
      <c r="G27" s="329"/>
      <c r="H27" s="329"/>
      <c r="I27" s="329"/>
      <c r="K27" s="329"/>
      <c r="L27" s="329"/>
      <c r="M27" s="329"/>
      <c r="O27" s="329"/>
      <c r="P27" s="329"/>
      <c r="Q27" s="329"/>
      <c r="S27" s="329"/>
      <c r="T27" s="329"/>
      <c r="U27" s="320"/>
      <c r="V27" s="304"/>
    </row>
    <row r="28" spans="1:24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29"/>
      <c r="X28" s="320"/>
    </row>
    <row r="29" spans="1:24">
      <c r="A29" s="262" t="s">
        <v>502</v>
      </c>
      <c r="B29" s="272" t="s">
        <v>483</v>
      </c>
      <c r="C29" s="272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29"/>
      <c r="X29" s="371"/>
    </row>
    <row r="30" spans="1:24">
      <c r="A30" s="262" t="s">
        <v>497</v>
      </c>
      <c r="B30" s="272" t="s">
        <v>410</v>
      </c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71"/>
      <c r="W30" s="329"/>
      <c r="X30" s="371"/>
    </row>
    <row r="31" spans="1:24">
      <c r="A31" s="262" t="s">
        <v>500</v>
      </c>
      <c r="B31" s="272" t="s">
        <v>515</v>
      </c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4">
      <c r="A32" s="262" t="s">
        <v>412</v>
      </c>
      <c r="B32" s="272" t="s">
        <v>516</v>
      </c>
      <c r="C32" s="272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1"/>
      <c r="G33" s="316">
        <f>SUM(G28:G32)</f>
        <v>729931</v>
      </c>
      <c r="H33" s="372"/>
      <c r="I33" s="316">
        <f>SUM(I28:I32)</f>
        <v>9345798</v>
      </c>
      <c r="J33" s="271"/>
      <c r="K33" s="316">
        <f>SUM(K28:K32)</f>
        <v>10789</v>
      </c>
      <c r="L33" s="372"/>
      <c r="M33" s="316">
        <f>SUM(M28:M32)</f>
        <v>-543958</v>
      </c>
      <c r="N33" s="271"/>
      <c r="O33" s="316">
        <f>SUM(O28:O32)</f>
        <v>173361</v>
      </c>
      <c r="P33" s="372"/>
      <c r="Q33" s="316">
        <f>SUM(Q28:Q32)</f>
        <v>-134834</v>
      </c>
      <c r="R33" s="271"/>
      <c r="S33" s="316">
        <f>SUM(S28:S32)</f>
        <v>322611.81</v>
      </c>
      <c r="T33" s="372"/>
      <c r="U33" s="316">
        <f>SUM(U28:U32)</f>
        <v>-403658.39999999997</v>
      </c>
      <c r="V33" s="321"/>
    </row>
    <row r="34" spans="1:22">
      <c r="A34" s="262"/>
    </row>
    <row r="35" spans="1:22" ht="15.75" thickBot="1">
      <c r="A35" s="361" t="s">
        <v>413</v>
      </c>
      <c r="B35" s="271" t="s">
        <v>505</v>
      </c>
      <c r="E35" s="326">
        <f>+E33+E24+E11</f>
        <v>14436288</v>
      </c>
      <c r="F35" s="271"/>
      <c r="G35" s="326">
        <f>+G33+G24+G11</f>
        <v>15679733</v>
      </c>
      <c r="H35" s="271"/>
      <c r="I35" s="326">
        <f>+I33+I24+I11</f>
        <v>16946252.670000002</v>
      </c>
      <c r="J35" s="271"/>
      <c r="K35" s="326">
        <f>+K33+K24+K11</f>
        <v>11113</v>
      </c>
      <c r="L35" s="271"/>
      <c r="M35" s="326">
        <f>+M33+M24+M11</f>
        <v>-543958</v>
      </c>
      <c r="N35" s="271"/>
      <c r="O35" s="326">
        <f>+O33+O24+O11</f>
        <v>176455</v>
      </c>
      <c r="P35" s="271"/>
      <c r="Q35" s="326">
        <f>+Q33+Q24+Q11</f>
        <v>-134834</v>
      </c>
      <c r="R35" s="271"/>
      <c r="S35" s="326">
        <f>+S33+S24+S11</f>
        <v>328284.78999999998</v>
      </c>
      <c r="T35" s="271"/>
      <c r="U35" s="326">
        <f>+U33+U24+U11</f>
        <v>-403658.39999999997</v>
      </c>
      <c r="V35" s="321"/>
    </row>
    <row r="36" spans="1:22" ht="15.75" thickTop="1">
      <c r="A36" s="361" t="s">
        <v>414</v>
      </c>
      <c r="B36" s="271"/>
      <c r="E36" s="321"/>
      <c r="G36" s="321"/>
      <c r="I36" s="321"/>
      <c r="K36" s="321"/>
      <c r="M36" s="321"/>
      <c r="O36" s="321"/>
      <c r="Q36" s="321"/>
      <c r="S36" s="321"/>
      <c r="U36" s="321"/>
      <c r="V36" s="321"/>
    </row>
    <row r="37" spans="1:22">
      <c r="A37" s="361" t="s">
        <v>415</v>
      </c>
      <c r="B37" s="271" t="s">
        <v>517</v>
      </c>
      <c r="E37" s="320">
        <v>5818839</v>
      </c>
      <c r="G37" s="320">
        <v>5596115</v>
      </c>
      <c r="I37" s="320">
        <v>5280002</v>
      </c>
      <c r="K37" s="320"/>
      <c r="M37" s="320"/>
      <c r="O37" s="320"/>
      <c r="Q37" s="320"/>
      <c r="S37" s="320"/>
      <c r="U37" s="321"/>
      <c r="V37" s="321"/>
    </row>
    <row r="38" spans="1:22">
      <c r="B38" s="271" t="s">
        <v>518</v>
      </c>
      <c r="E38" s="321">
        <v>4000000</v>
      </c>
      <c r="G38" s="321">
        <v>4000000</v>
      </c>
      <c r="I38" s="321">
        <v>4000000</v>
      </c>
      <c r="K38" s="321"/>
      <c r="M38" s="321"/>
      <c r="O38" s="321"/>
      <c r="Q38" s="321"/>
      <c r="S38" s="321"/>
      <c r="U38" s="321"/>
      <c r="V38" s="321"/>
    </row>
    <row r="39" spans="1:22" s="251" customFormat="1" ht="12">
      <c r="G39" s="257"/>
      <c r="I39" s="373"/>
      <c r="J39" s="374"/>
    </row>
    <row r="40" spans="1:22" s="251" customFormat="1" ht="12">
      <c r="B40" s="251" t="s">
        <v>506</v>
      </c>
      <c r="G40" s="261"/>
      <c r="J40" s="374"/>
    </row>
    <row r="41" spans="1:22" s="251" customFormat="1" ht="12">
      <c r="B41" s="251" t="s">
        <v>499</v>
      </c>
      <c r="G41" s="267"/>
      <c r="M41" s="263"/>
      <c r="O41" s="375"/>
    </row>
    <row r="42" spans="1:22" s="251" customFormat="1" ht="12">
      <c r="B42" s="251" t="s">
        <v>519</v>
      </c>
      <c r="L42" s="251">
        <v>22.22</v>
      </c>
      <c r="Q42" s="269"/>
    </row>
    <row r="45" spans="1:22">
      <c r="B45" s="271"/>
      <c r="G45" s="329"/>
      <c r="O45" s="294"/>
      <c r="P45" s="294"/>
      <c r="Q45" s="294"/>
    </row>
    <row r="46" spans="1:22">
      <c r="D46" s="285"/>
    </row>
    <row r="47" spans="1:22" s="330" customFormat="1">
      <c r="A47" s="270"/>
      <c r="B47" s="330" t="s">
        <v>105</v>
      </c>
    </row>
    <row r="48" spans="1:22">
      <c r="B48" s="271" t="s">
        <v>106</v>
      </c>
      <c r="G48" s="329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28"/>
      <c r="M51" s="320"/>
      <c r="N51" s="328"/>
      <c r="O51" s="320"/>
      <c r="P51" s="328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28"/>
      <c r="M52" s="320"/>
      <c r="N52" s="328"/>
      <c r="O52" s="320">
        <f>+O28+O29</f>
        <v>173361</v>
      </c>
      <c r="P52" s="328"/>
      <c r="Q52" s="320"/>
      <c r="S52" s="272" t="s">
        <v>440</v>
      </c>
      <c r="V52" s="333">
        <v>150640</v>
      </c>
    </row>
    <row r="53" spans="9:27">
      <c r="K53" s="320"/>
      <c r="L53" s="328"/>
      <c r="M53" s="320"/>
      <c r="N53" s="328"/>
      <c r="O53" s="320"/>
      <c r="P53" s="328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272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</row>
    <row r="60" spans="9:27">
      <c r="I60" s="272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V60" s="376"/>
    </row>
    <row r="61" spans="9:27">
      <c r="K61" s="343"/>
      <c r="O61" s="343"/>
    </row>
    <row r="63" spans="9:27">
      <c r="AA63" s="272" t="s">
        <v>484</v>
      </c>
    </row>
    <row r="72" spans="11:15">
      <c r="K72" s="272">
        <v>12494.53</v>
      </c>
      <c r="O72" s="272">
        <v>-494428.15</v>
      </c>
    </row>
    <row r="73" spans="11:15">
      <c r="K73" s="272">
        <v>431960.18</v>
      </c>
      <c r="O73" s="272">
        <v>839538.06</v>
      </c>
    </row>
    <row r="74" spans="11:15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K29" sqref="K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6" t="s">
        <v>0</v>
      </c>
      <c r="C1" s="396"/>
      <c r="D1" s="396"/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271"/>
    </row>
    <row r="2" spans="1:22" ht="15.75" thickBot="1">
      <c r="B2" s="397" t="s">
        <v>523</v>
      </c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8" t="s">
        <v>522</v>
      </c>
      <c r="F4" s="398"/>
      <c r="G4" s="398"/>
      <c r="H4" s="398"/>
      <c r="I4" s="398"/>
      <c r="J4" s="275"/>
      <c r="K4" s="398" t="s">
        <v>80</v>
      </c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271"/>
    </row>
    <row r="5" spans="1:22" ht="15.75" thickBot="1">
      <c r="A5" s="260"/>
      <c r="B5" s="345">
        <v>42400</v>
      </c>
      <c r="C5" s="271"/>
      <c r="D5" s="271"/>
      <c r="E5" s="274"/>
      <c r="F5" s="274"/>
      <c r="G5" s="274"/>
      <c r="H5" s="276"/>
      <c r="I5" s="274"/>
      <c r="J5" s="276"/>
      <c r="K5" s="399" t="s">
        <v>81</v>
      </c>
      <c r="L5" s="399"/>
      <c r="M5" s="399"/>
      <c r="N5" s="277"/>
      <c r="O5" s="399" t="s">
        <v>82</v>
      </c>
      <c r="P5" s="399"/>
      <c r="Q5" s="399"/>
      <c r="R5" s="277"/>
      <c r="S5" s="399" t="s">
        <v>166</v>
      </c>
      <c r="T5" s="399"/>
      <c r="U5" s="399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524</v>
      </c>
      <c r="F6" s="279"/>
      <c r="G6" s="278" t="s">
        <v>525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1978202</v>
      </c>
      <c r="F9" s="287"/>
      <c r="G9" s="293">
        <f>5161917-1407418</f>
        <v>3754499</v>
      </c>
      <c r="H9" s="288"/>
      <c r="I9" s="293">
        <v>1932042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287"/>
      <c r="G10" s="297">
        <v>1407418</v>
      </c>
      <c r="H10" s="288"/>
      <c r="I10" s="297">
        <v>4899981</v>
      </c>
      <c r="J10" s="287"/>
      <c r="K10" s="297">
        <v>324</v>
      </c>
      <c r="L10" s="288"/>
      <c r="M10" s="297">
        <v>0</v>
      </c>
      <c r="N10" s="287"/>
      <c r="O10" s="297">
        <v>3094</v>
      </c>
      <c r="P10" s="288"/>
      <c r="Q10" s="297">
        <v>0</v>
      </c>
      <c r="R10" s="287"/>
      <c r="S10" s="297">
        <v>5672.98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3385303</v>
      </c>
      <c r="F11" s="279"/>
      <c r="G11" s="301">
        <f>SUM(G9:G10)</f>
        <v>5161917</v>
      </c>
      <c r="H11" s="276"/>
      <c r="I11" s="301">
        <f>SUM(I9:I10)</f>
        <v>6832023</v>
      </c>
      <c r="J11" s="279"/>
      <c r="K11" s="301">
        <f>SUM(K9:K10)</f>
        <v>324</v>
      </c>
      <c r="L11" s="276"/>
      <c r="M11" s="301">
        <f>SUM(M9:M10)</f>
        <v>0</v>
      </c>
      <c r="N11" s="279"/>
      <c r="O11" s="301">
        <f>SUM(O9:O10)</f>
        <v>3094</v>
      </c>
      <c r="P11" s="276"/>
      <c r="Q11" s="301">
        <f>SUM(Q9:Q10)</f>
        <v>0</v>
      </c>
      <c r="R11" s="279"/>
      <c r="S11" s="301">
        <f>SUM(S9:S10)</f>
        <v>5672.98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530262</v>
      </c>
      <c r="F14" s="309"/>
      <c r="G14" s="308">
        <v>502241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9815906</v>
      </c>
      <c r="F24" s="317"/>
      <c r="G24" s="316">
        <f>SUM(G14:G23)</f>
        <v>9787885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4"/>
      <c r="G33" s="316">
        <f>SUM(G28:G32)</f>
        <v>729931</v>
      </c>
      <c r="H33" s="325"/>
      <c r="I33" s="316">
        <f>SUM(I28:I32)</f>
        <v>9345798</v>
      </c>
      <c r="J33" s="274"/>
      <c r="K33" s="316">
        <f>SUM(K28:K32)</f>
        <v>10789</v>
      </c>
      <c r="L33" s="325"/>
      <c r="M33" s="316">
        <f>SUM(M28:M32)</f>
        <v>-543958</v>
      </c>
      <c r="N33" s="274"/>
      <c r="O33" s="316">
        <f>SUM(O28:O32)</f>
        <v>173361</v>
      </c>
      <c r="P33" s="325"/>
      <c r="Q33" s="316">
        <f>SUM(Q28:Q32)</f>
        <v>-134834</v>
      </c>
      <c r="R33" s="274"/>
      <c r="S33" s="316">
        <f>SUM(S28:S32)</f>
        <v>322611.81</v>
      </c>
      <c r="T33" s="325"/>
      <c r="U33" s="316">
        <f>SUM(U28:U32)</f>
        <v>-403658.39999999997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14436288</v>
      </c>
      <c r="F35" s="274"/>
      <c r="G35" s="326">
        <f>+G33+G24+G11</f>
        <v>15679733</v>
      </c>
      <c r="H35" s="276"/>
      <c r="I35" s="326">
        <f>+I33+I24+I11</f>
        <v>16946252.670000002</v>
      </c>
      <c r="J35" s="274"/>
      <c r="K35" s="326">
        <f>+K33+K24+K11</f>
        <v>11113</v>
      </c>
      <c r="L35" s="276"/>
      <c r="M35" s="326">
        <f>+M33+M24+M11</f>
        <v>-543958</v>
      </c>
      <c r="N35" s="274"/>
      <c r="O35" s="326">
        <f>+O33+O24+O11</f>
        <v>176455</v>
      </c>
      <c r="P35" s="276"/>
      <c r="Q35" s="326">
        <f>+Q33+Q24+Q11</f>
        <v>-134834</v>
      </c>
      <c r="R35" s="274"/>
      <c r="S35" s="326">
        <f>+S33+S24+S11</f>
        <v>328284.78999999998</v>
      </c>
      <c r="T35" s="276"/>
      <c r="U35" s="326">
        <f>+U33+U24+U11</f>
        <v>-403658.39999999997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5818839</v>
      </c>
      <c r="F37" s="305"/>
      <c r="G37" s="320">
        <v>5596115</v>
      </c>
      <c r="H37" s="288"/>
      <c r="I37" s="320">
        <v>5280002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35"/>
      <c r="M52" s="320"/>
      <c r="N52" s="335"/>
      <c r="O52" s="320">
        <f>+O28+O29</f>
        <v>173361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115" zoomScaleNormal="115" workbookViewId="0">
      <selection activeCell="T29" sqref="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443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130" zoomScaleNormal="130" workbookViewId="0">
      <selection activeCell="N43" sqref="N4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443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/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443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May 2019 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7"/>
  <sheetViews>
    <sheetView showGridLines="0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6" ht="12.75" thickBot="1">
      <c r="B2" s="35"/>
      <c r="C2" s="23"/>
      <c r="D2" s="394" t="s">
        <v>443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398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8"/>
      <c r="V1" s="23"/>
      <c r="W1" s="23"/>
    </row>
    <row r="2" spans="1:26" ht="12.75" thickBot="1">
      <c r="B2" s="35"/>
      <c r="C2" s="23"/>
      <c r="D2" s="394" t="s">
        <v>443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I37" sqref="I37:I3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34"/>
      <c r="V1" s="23"/>
      <c r="W1" s="23"/>
    </row>
    <row r="2" spans="1:25" ht="12.75" thickBot="1">
      <c r="B2" s="35"/>
      <c r="C2" s="23"/>
      <c r="D2" s="394" t="s">
        <v>485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41"/>
      <c r="V1" s="23"/>
      <c r="W1" s="23"/>
    </row>
    <row r="2" spans="1:25" ht="12.75" thickBot="1">
      <c r="B2" s="35"/>
      <c r="C2" s="23"/>
      <c r="D2" s="394" t="s">
        <v>485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topLeftCell="I37" zoomScaleNormal="100" workbookViewId="0">
      <selection activeCell="N29" sqref="N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43"/>
      <c r="V1" s="23"/>
      <c r="W1" s="23"/>
    </row>
    <row r="2" spans="1:25" ht="12.75" thickBot="1">
      <c r="B2" s="35"/>
      <c r="C2" s="23"/>
      <c r="D2" s="394" t="s">
        <v>485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topLeftCell="K43" zoomScaleNormal="100" workbookViewId="0">
      <selection activeCell="N29" sqref="N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45"/>
      <c r="V1" s="23"/>
      <c r="W1" s="23"/>
    </row>
    <row r="2" spans="1:25" ht="12.75" thickBot="1">
      <c r="B2" s="35"/>
      <c r="C2" s="23"/>
      <c r="D2" s="394" t="s">
        <v>485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O29" sqref="O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6" t="s">
        <v>0</v>
      </c>
      <c r="C1" s="396"/>
      <c r="D1" s="396"/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271"/>
    </row>
    <row r="2" spans="1:22" ht="15.75" thickBot="1">
      <c r="B2" s="397" t="s">
        <v>523</v>
      </c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8" t="s">
        <v>522</v>
      </c>
      <c r="F4" s="398"/>
      <c r="G4" s="398"/>
      <c r="H4" s="398"/>
      <c r="I4" s="398"/>
      <c r="J4" s="275"/>
      <c r="K4" s="398" t="s">
        <v>80</v>
      </c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271"/>
    </row>
    <row r="5" spans="1:22" ht="15.75" thickBot="1">
      <c r="A5" s="260"/>
      <c r="B5" s="345">
        <v>42369</v>
      </c>
      <c r="C5" s="271"/>
      <c r="D5" s="271"/>
      <c r="E5" s="274"/>
      <c r="F5" s="274"/>
      <c r="G5" s="274"/>
      <c r="H5" s="276"/>
      <c r="I5" s="274"/>
      <c r="J5" s="276"/>
      <c r="K5" s="399" t="s">
        <v>81</v>
      </c>
      <c r="L5" s="399"/>
      <c r="M5" s="399"/>
      <c r="N5" s="277"/>
      <c r="O5" s="399" t="s">
        <v>82</v>
      </c>
      <c r="P5" s="399"/>
      <c r="Q5" s="399"/>
      <c r="R5" s="277"/>
      <c r="S5" s="399" t="s">
        <v>166</v>
      </c>
      <c r="T5" s="399"/>
      <c r="U5" s="399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521</v>
      </c>
      <c r="F6" s="279"/>
      <c r="G6" s="278" t="s">
        <v>520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198536</v>
      </c>
      <c r="F9" s="287"/>
      <c r="G9" s="293">
        <f>3385303-1407101</f>
        <v>1978202</v>
      </c>
      <c r="H9" s="288"/>
      <c r="I9" s="293">
        <v>1295921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1.9245679489166177E-4</v>
      </c>
      <c r="E10" s="297">
        <v>2406742</v>
      </c>
      <c r="F10" s="287"/>
      <c r="G10" s="297">
        <v>1407101</v>
      </c>
      <c r="H10" s="288"/>
      <c r="I10" s="297">
        <v>2898556</v>
      </c>
      <c r="J10" s="287"/>
      <c r="K10" s="297">
        <v>367</v>
      </c>
      <c r="L10" s="288"/>
      <c r="M10" s="297"/>
      <c r="N10" s="287"/>
      <c r="O10" s="297">
        <v>2770</v>
      </c>
      <c r="P10" s="288"/>
      <c r="Q10" s="297"/>
      <c r="R10" s="287"/>
      <c r="S10" s="297">
        <v>4972.87</v>
      </c>
      <c r="T10" s="288"/>
      <c r="U10" s="298"/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2605278</v>
      </c>
      <c r="F11" s="279"/>
      <c r="G11" s="301">
        <f>SUM(G9:G10)</f>
        <v>3385303</v>
      </c>
      <c r="H11" s="276"/>
      <c r="I11" s="301">
        <f>SUM(I9:I10)</f>
        <v>4194477</v>
      </c>
      <c r="J11" s="279"/>
      <c r="K11" s="301">
        <f>SUM(K9:K10)</f>
        <v>367</v>
      </c>
      <c r="L11" s="276"/>
      <c r="M11" s="301">
        <f>SUM(M9:M10)</f>
        <v>0</v>
      </c>
      <c r="N11" s="279"/>
      <c r="O11" s="301">
        <f>SUM(O9:O10)</f>
        <v>2770</v>
      </c>
      <c r="P11" s="276"/>
      <c r="Q11" s="301">
        <f>SUM(Q9:Q10)</f>
        <v>0</v>
      </c>
      <c r="R11" s="279"/>
      <c r="S11" s="301">
        <f>SUM(S9:S10)</f>
        <v>4972.87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533765</v>
      </c>
      <c r="F14" s="309"/>
      <c r="G14" s="308">
        <v>530262</v>
      </c>
      <c r="H14" s="310"/>
      <c r="I14" s="308"/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/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768431.67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/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/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/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/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/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/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9819408.6699999999</v>
      </c>
      <c r="F24" s="317"/>
      <c r="G24" s="316">
        <f>SUM(G14:G23)</f>
        <v>9815906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/>
      <c r="F28" s="305"/>
      <c r="G28" s="320"/>
      <c r="H28" s="310"/>
      <c r="I28" s="320">
        <v>450565</v>
      </c>
      <c r="J28" s="305"/>
      <c r="K28" s="320">
        <v>506</v>
      </c>
      <c r="L28" s="310"/>
      <c r="M28" s="320">
        <v>-4009</v>
      </c>
      <c r="N28" s="305"/>
      <c r="O28" s="320">
        <v>7077</v>
      </c>
      <c r="P28" s="310"/>
      <c r="Q28" s="320">
        <v>22163</v>
      </c>
      <c r="R28" s="305"/>
      <c r="S28" s="320">
        <v>6097.15</v>
      </c>
      <c r="T28" s="310"/>
      <c r="U28" s="320">
        <v>-30948.379999999997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19">
        <v>144069</v>
      </c>
      <c r="F29" s="305"/>
      <c r="G29" s="319">
        <v>155495</v>
      </c>
      <c r="H29" s="310"/>
      <c r="I29" s="319">
        <v>8139439</v>
      </c>
      <c r="J29" s="305"/>
      <c r="K29" s="303">
        <v>11696</v>
      </c>
      <c r="L29" s="304"/>
      <c r="M29" s="303">
        <v>-102520</v>
      </c>
      <c r="N29" s="305"/>
      <c r="O29" s="319"/>
      <c r="P29" s="310"/>
      <c r="Q29" s="319"/>
      <c r="R29" s="305"/>
      <c r="S29" s="319"/>
      <c r="T29" s="310"/>
      <c r="U29" s="322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22">
        <v>2046526</v>
      </c>
      <c r="F30" s="305"/>
      <c r="G30" s="322">
        <v>1935447</v>
      </c>
      <c r="H30" s="310"/>
      <c r="I30" s="322">
        <v>510213</v>
      </c>
      <c r="J30" s="305"/>
      <c r="K30" s="303"/>
      <c r="L30" s="304"/>
      <c r="M30" s="303"/>
      <c r="N30" s="305"/>
      <c r="O30" s="322"/>
      <c r="P30" s="310"/>
      <c r="Q30" s="322"/>
      <c r="R30" s="305"/>
      <c r="S30" s="322">
        <v>306376.93</v>
      </c>
      <c r="T30" s="310"/>
      <c r="U30" s="322">
        <v>-573011.21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22"/>
      <c r="F31" s="305"/>
      <c r="G31" s="322"/>
      <c r="H31" s="310"/>
      <c r="I31" s="322"/>
      <c r="J31" s="305"/>
      <c r="K31" s="303"/>
      <c r="L31" s="304"/>
      <c r="M31" s="303">
        <v>-8559</v>
      </c>
      <c r="N31" s="305"/>
      <c r="O31" s="322"/>
      <c r="P31" s="324"/>
      <c r="Q31" s="322">
        <v>-28122</v>
      </c>
      <c r="R31" s="305"/>
      <c r="S31" s="322"/>
      <c r="T31" s="324"/>
      <c r="U31" s="303">
        <v>-24834.550000000003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22">
        <v>-855863</v>
      </c>
      <c r="F32" s="305"/>
      <c r="G32" s="322">
        <v>-855863</v>
      </c>
      <c r="H32" s="310"/>
      <c r="I32" s="322">
        <v>-563077</v>
      </c>
      <c r="J32" s="305"/>
      <c r="K32" s="303"/>
      <c r="L32" s="304"/>
      <c r="M32" s="303"/>
      <c r="N32" s="305"/>
      <c r="O32" s="322"/>
      <c r="P32" s="310"/>
      <c r="Q32" s="322"/>
      <c r="R32" s="305"/>
      <c r="S32" s="322"/>
      <c r="T32" s="310"/>
      <c r="U32" s="312">
        <v>0</v>
      </c>
      <c r="V32" s="304"/>
    </row>
    <row r="33" spans="1:22">
      <c r="A33" s="262"/>
      <c r="B33" s="271" t="s">
        <v>504</v>
      </c>
      <c r="E33" s="316">
        <f>SUM(E28:E32)</f>
        <v>1334732</v>
      </c>
      <c r="F33" s="274"/>
      <c r="G33" s="316">
        <f>SUM(G28:G32)</f>
        <v>1235079</v>
      </c>
      <c r="H33" s="325"/>
      <c r="I33" s="316">
        <f>SUM(I28:I32)</f>
        <v>8537140</v>
      </c>
      <c r="J33" s="274"/>
      <c r="K33" s="316">
        <f>SUM(K28:K32)</f>
        <v>12202</v>
      </c>
      <c r="L33" s="325"/>
      <c r="M33" s="316">
        <f>SUM(M28:M32)</f>
        <v>-115088</v>
      </c>
      <c r="N33" s="274"/>
      <c r="O33" s="316">
        <f>SUM(O28:O32)</f>
        <v>7077</v>
      </c>
      <c r="P33" s="325"/>
      <c r="Q33" s="316">
        <f>SUM(Q28:Q32)</f>
        <v>-5959</v>
      </c>
      <c r="R33" s="274"/>
      <c r="S33" s="316">
        <f>SUM(S28:S32)</f>
        <v>312474.08</v>
      </c>
      <c r="T33" s="325"/>
      <c r="U33" s="316">
        <f>SUM(U28:U32)</f>
        <v>-628794.14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13759418.67</v>
      </c>
      <c r="F35" s="274"/>
      <c r="G35" s="326">
        <f>+G33+G24+G11</f>
        <v>14436288</v>
      </c>
      <c r="H35" s="276"/>
      <c r="I35" s="326">
        <f>+I33+I24+I11</f>
        <v>13500048.67</v>
      </c>
      <c r="J35" s="274"/>
      <c r="K35" s="326">
        <f>+K33+K24+K11</f>
        <v>12569</v>
      </c>
      <c r="L35" s="276"/>
      <c r="M35" s="326">
        <f>+M33+M24+M11</f>
        <v>-115088</v>
      </c>
      <c r="N35" s="274"/>
      <c r="O35" s="326">
        <f>+O33+O24+O11</f>
        <v>9847</v>
      </c>
      <c r="P35" s="276"/>
      <c r="Q35" s="326">
        <f>+Q33+Q24+Q11</f>
        <v>-5959</v>
      </c>
      <c r="R35" s="274"/>
      <c r="S35" s="326">
        <f>+S33+S24+S11</f>
        <v>317446.95</v>
      </c>
      <c r="T35" s="276"/>
      <c r="U35" s="326">
        <f>+U33+U24+U11</f>
        <v>-628794.14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5789084</v>
      </c>
      <c r="F37" s="305"/>
      <c r="G37" s="320">
        <v>5818839</v>
      </c>
      <c r="H37" s="288"/>
      <c r="I37" s="320">
        <v>5410898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367</v>
      </c>
      <c r="L49" s="328"/>
      <c r="M49" s="332"/>
      <c r="N49" s="328"/>
      <c r="O49" s="332">
        <f>+O10</f>
        <v>2770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12202</v>
      </c>
      <c r="L52" s="335"/>
      <c r="M52" s="320"/>
      <c r="N52" s="335"/>
      <c r="O52" s="320">
        <f>+O28+O29</f>
        <v>7077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-106529</v>
      </c>
      <c r="N54" s="328"/>
      <c r="O54" s="332"/>
      <c r="P54" s="328"/>
      <c r="Q54" s="332">
        <f>+Q28+Q29</f>
        <v>22163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-8559</v>
      </c>
      <c r="N55" s="328"/>
      <c r="O55" s="332"/>
      <c r="P55" s="328"/>
      <c r="Q55" s="332">
        <f>+Q31</f>
        <v>-28122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12569</v>
      </c>
      <c r="L57" s="328"/>
      <c r="M57" s="337">
        <f>SUM(M49:M56)</f>
        <v>-115088</v>
      </c>
      <c r="N57" s="328"/>
      <c r="O57" s="337">
        <f>SUM(O49:O56)</f>
        <v>9847</v>
      </c>
      <c r="P57" s="332"/>
      <c r="Q57" s="337">
        <f>SUM(Q49:Q56)</f>
        <v>-5959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68321</v>
      </c>
      <c r="L60" s="341"/>
      <c r="M60" s="341">
        <f>+M59-M57</f>
        <v>322094</v>
      </c>
      <c r="N60" s="341"/>
      <c r="O60" s="340">
        <f>+O59-O57</f>
        <v>149218</v>
      </c>
      <c r="P60" s="341"/>
      <c r="Q60" s="341">
        <f>+Q59-Q57</f>
        <v>530170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2:U2"/>
    <mergeCell ref="B1:U1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443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49"/>
      <c r="V1" s="23"/>
      <c r="W1" s="23"/>
    </row>
    <row r="2" spans="1:25" ht="12.75" thickBot="1">
      <c r="B2" s="35"/>
      <c r="C2" s="23"/>
      <c r="D2" s="394" t="s">
        <v>485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50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42338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495</v>
      </c>
      <c r="H6" s="102"/>
      <c r="I6" s="80" t="s">
        <v>496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954914</v>
      </c>
      <c r="H9" s="102"/>
      <c r="I9" s="103">
        <v>198536</v>
      </c>
      <c r="J9" s="92"/>
      <c r="K9" s="92"/>
      <c r="L9" s="103">
        <v>1295921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2.6298303419714441E-4</v>
      </c>
      <c r="F10" s="111"/>
      <c r="G10" s="111">
        <v>2406116</v>
      </c>
      <c r="H10" s="102"/>
      <c r="I10" s="111">
        <v>2406742</v>
      </c>
      <c r="J10" s="92"/>
      <c r="K10" s="92"/>
      <c r="L10" s="111">
        <v>2898556</v>
      </c>
      <c r="M10" s="92"/>
      <c r="N10" s="56">
        <v>632.85</v>
      </c>
      <c r="O10" s="92"/>
      <c r="P10" s="72"/>
      <c r="Q10" s="42"/>
      <c r="R10" s="56">
        <v>2403</v>
      </c>
      <c r="S10" s="92"/>
      <c r="T10" s="72"/>
      <c r="U10" s="86"/>
      <c r="V10" s="56">
        <v>4234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3361030</v>
      </c>
      <c r="H11" s="102"/>
      <c r="I11" s="103">
        <f>SUM(I9:I10)</f>
        <v>2605278</v>
      </c>
      <c r="J11" s="92"/>
      <c r="K11" s="92"/>
      <c r="L11" s="103">
        <f>SUM(L9:L10)</f>
        <v>4194477</v>
      </c>
      <c r="M11" s="92"/>
      <c r="N11" s="120">
        <f>SUM(N9:N10)</f>
        <v>632.85</v>
      </c>
      <c r="O11" s="92"/>
      <c r="P11" s="120">
        <f>SUM(P9:P10)</f>
        <v>0</v>
      </c>
      <c r="Q11" s="85"/>
      <c r="R11" s="120">
        <f>SUM(R9:R10)</f>
        <v>2403</v>
      </c>
      <c r="S11" s="92"/>
      <c r="T11" s="120">
        <f>SUM(T9:T10)</f>
        <v>0</v>
      </c>
      <c r="U11" s="120"/>
      <c r="V11" s="120">
        <f>SUM(V9:V10)</f>
        <v>4234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522998</v>
      </c>
      <c r="H14" s="217"/>
      <c r="I14" s="240">
        <v>533765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9808641.6699999999</v>
      </c>
      <c r="H24" s="117"/>
      <c r="I24" s="116">
        <f>SUM(I14:I23)</f>
        <v>9819408.6699999999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450565</v>
      </c>
      <c r="M28" s="129"/>
      <c r="N28" s="115">
        <v>1868.83</v>
      </c>
      <c r="O28" s="40"/>
      <c r="P28" s="115">
        <v>8898.93</v>
      </c>
      <c r="Q28" s="40"/>
      <c r="R28" s="115">
        <v>6570.69</v>
      </c>
      <c r="S28" s="40"/>
      <c r="T28" s="115">
        <v>26172</v>
      </c>
      <c r="U28" s="120"/>
      <c r="V28" s="115">
        <v>5602</v>
      </c>
      <c r="W28" s="40" t="s">
        <v>31</v>
      </c>
      <c r="X28" s="115">
        <v>-63751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144069</v>
      </c>
      <c r="J29" s="40"/>
      <c r="K29" s="40"/>
      <c r="L29" s="152">
        <v>8139439</v>
      </c>
      <c r="M29" s="129"/>
      <c r="N29" s="38">
        <v>75190.960000000006</v>
      </c>
      <c r="O29" s="40"/>
      <c r="P29" s="45">
        <v>197945.92</v>
      </c>
      <c r="Q29" s="40"/>
      <c r="R29" s="115">
        <v>144070</v>
      </c>
      <c r="S29" s="40"/>
      <c r="T29" s="45">
        <v>517602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2046526</v>
      </c>
      <c r="J30" s="40"/>
      <c r="K30" s="40"/>
      <c r="L30" s="45">
        <v>510213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-1110129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161.38</v>
      </c>
      <c r="Q31" s="181"/>
      <c r="R31" s="180"/>
      <c r="S31" s="181"/>
      <c r="T31" s="194">
        <v>-19563.18</v>
      </c>
      <c r="U31" s="182"/>
      <c r="V31" s="38">
        <v>295498</v>
      </c>
      <c r="W31" s="181"/>
      <c r="X31" s="194">
        <v>-16925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1334732</v>
      </c>
      <c r="J33" s="40"/>
      <c r="K33" s="40"/>
      <c r="L33" s="116">
        <f>SUM(L28:L32)</f>
        <v>8537140</v>
      </c>
      <c r="M33" s="129"/>
      <c r="N33" s="116">
        <f>SUM(N28:N32)</f>
        <v>77059.790000000008</v>
      </c>
      <c r="O33" s="40"/>
      <c r="P33" s="116">
        <f>SUM(P28:P32)</f>
        <v>207006.23</v>
      </c>
      <c r="Q33" s="40"/>
      <c r="R33" s="116">
        <f>SUM(R28:R32)</f>
        <v>150640.69</v>
      </c>
      <c r="S33" s="40"/>
      <c r="T33" s="116">
        <f>SUM(T28:T32)</f>
        <v>524210.82</v>
      </c>
      <c r="U33" s="120"/>
      <c r="V33" s="116">
        <f>SUM(V28:V32)</f>
        <v>301100</v>
      </c>
      <c r="W33" s="40"/>
      <c r="X33" s="116">
        <f>SUM(X28:X32)</f>
        <v>-1190805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14030797.67</v>
      </c>
      <c r="H35" s="29"/>
      <c r="I35" s="107">
        <f>+I33+I24+I11</f>
        <v>13759418.67</v>
      </c>
      <c r="J35" s="92"/>
      <c r="K35" s="92"/>
      <c r="L35" s="107">
        <f>+L33+L24+L11</f>
        <v>13500048.67</v>
      </c>
      <c r="M35" s="129"/>
      <c r="N35" s="107">
        <f>+N33+N24+N11</f>
        <v>77692.640000000014</v>
      </c>
      <c r="O35" s="92"/>
      <c r="P35" s="107">
        <f>+P33+P24+P11</f>
        <v>207006.23</v>
      </c>
      <c r="Q35" s="92"/>
      <c r="R35" s="107">
        <f>+R33+R24+R11</f>
        <v>153043.69</v>
      </c>
      <c r="S35" s="92"/>
      <c r="T35" s="107">
        <f>+T33+T24+T11</f>
        <v>524210.82</v>
      </c>
      <c r="U35" s="120"/>
      <c r="V35" s="107">
        <f>+V33+V24+V11</f>
        <v>305334</v>
      </c>
      <c r="W35" s="92"/>
      <c r="X35" s="107">
        <f>+X33+X24+X11</f>
        <v>-1190805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5697341</v>
      </c>
      <c r="H37" s="29"/>
      <c r="I37" s="175">
        <v>5789084</v>
      </c>
      <c r="J37" s="92"/>
      <c r="K37" s="92"/>
      <c r="L37" s="175">
        <v>4905725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632.85</v>
      </c>
      <c r="O50" s="205"/>
      <c r="P50" s="204"/>
      <c r="Q50" s="205"/>
      <c r="R50" s="204">
        <f>+R10</f>
        <v>2403</v>
      </c>
      <c r="S50" s="205"/>
      <c r="T50" s="204"/>
      <c r="V50" s="22" t="s">
        <v>439</v>
      </c>
      <c r="Y50" s="231">
        <v>2403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6022</v>
      </c>
    </row>
    <row r="53" spans="2:30">
      <c r="N53" s="206">
        <f>+N28+N29</f>
        <v>77059.790000000008</v>
      </c>
      <c r="O53" s="207"/>
      <c r="P53" s="206"/>
      <c r="Q53" s="207"/>
      <c r="R53" s="206">
        <f>+R28+R29</f>
        <v>150640.69</v>
      </c>
      <c r="S53" s="207"/>
      <c r="T53" s="206"/>
      <c r="V53" s="22" t="s">
        <v>440</v>
      </c>
      <c r="Y53" s="231">
        <v>150640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206844.85</v>
      </c>
      <c r="Q55" s="205"/>
      <c r="R55" s="204"/>
      <c r="S55" s="205"/>
      <c r="T55" s="204">
        <f>+T28+T29</f>
        <v>543774</v>
      </c>
      <c r="V55" s="22" t="s">
        <v>437</v>
      </c>
      <c r="Y55" s="61">
        <v>543774</v>
      </c>
    </row>
    <row r="56" spans="2:30">
      <c r="N56" s="204"/>
      <c r="O56" s="205"/>
      <c r="P56" s="204">
        <f>+P31</f>
        <v>161.38</v>
      </c>
      <c r="Q56" s="205"/>
      <c r="R56" s="204"/>
      <c r="S56" s="205"/>
      <c r="T56" s="204">
        <f>+T31</f>
        <v>-19563.18</v>
      </c>
      <c r="V56" s="22" t="s">
        <v>442</v>
      </c>
      <c r="Y56" s="231">
        <v>-19563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77692.640000000014</v>
      </c>
      <c r="O58" s="205"/>
      <c r="P58" s="208">
        <f>SUM(P50:P57)</f>
        <v>207006.23</v>
      </c>
      <c r="Q58" s="205"/>
      <c r="R58" s="208">
        <f>SUM(R50:R57)</f>
        <v>153043.69</v>
      </c>
      <c r="S58" s="204"/>
      <c r="T58" s="208">
        <f>SUM(T50:T57)</f>
        <v>524210.82</v>
      </c>
      <c r="Y58" s="238">
        <f>SUM(Y50:Y57)</f>
        <v>683276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80890</v>
      </c>
      <c r="O60" s="205"/>
      <c r="P60" s="205">
        <v>207006</v>
      </c>
      <c r="Q60" s="205"/>
      <c r="R60" s="205">
        <v>159065</v>
      </c>
      <c r="S60" s="205"/>
      <c r="T60" s="205">
        <v>524211</v>
      </c>
      <c r="V60" s="237">
        <f>SUM(R60:T60)</f>
        <v>683276</v>
      </c>
      <c r="W60" s="43"/>
      <c r="X60" s="43"/>
      <c r="Y60" s="43"/>
    </row>
    <row r="61" spans="2:30">
      <c r="L61" s="43" t="s">
        <v>388</v>
      </c>
      <c r="N61" s="236">
        <f>+N60-N58</f>
        <v>3197.359999999986</v>
      </c>
      <c r="O61" s="209"/>
      <c r="P61" s="209">
        <f>+P60-P58</f>
        <v>-0.23000000001047738</v>
      </c>
      <c r="Q61" s="209"/>
      <c r="R61" s="236">
        <f>+R60-R58</f>
        <v>6021.3099999999977</v>
      </c>
      <c r="S61" s="209"/>
      <c r="T61" s="209">
        <f>+T60-T58</f>
        <v>0.17999999999301508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Dec  2019 </oddFooter>
  </headerFooter>
  <legacy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47"/>
      <c r="V1" s="23"/>
      <c r="W1" s="23"/>
    </row>
    <row r="2" spans="1:25" ht="12.75" thickBot="1">
      <c r="B2" s="35"/>
      <c r="C2" s="23"/>
      <c r="D2" s="394" t="s">
        <v>485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48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42308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493</v>
      </c>
      <c r="H6" s="102"/>
      <c r="I6" s="80" t="s">
        <v>494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1013299</v>
      </c>
      <c r="H9" s="102"/>
      <c r="I9" s="103">
        <v>954914</v>
      </c>
      <c r="J9" s="92"/>
      <c r="K9" s="92"/>
      <c r="L9" s="103">
        <v>325673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2.3817119437866103E-4</v>
      </c>
      <c r="F10" s="111"/>
      <c r="G10" s="111">
        <v>2405549</v>
      </c>
      <c r="H10" s="102"/>
      <c r="I10" s="111">
        <v>2406116</v>
      </c>
      <c r="J10" s="92"/>
      <c r="K10" s="92"/>
      <c r="L10" s="111">
        <v>3897718</v>
      </c>
      <c r="M10" s="92"/>
      <c r="N10" s="56">
        <v>573</v>
      </c>
      <c r="O10" s="92"/>
      <c r="P10" s="72"/>
      <c r="Q10" s="42"/>
      <c r="R10" s="56">
        <v>1770</v>
      </c>
      <c r="S10" s="92"/>
      <c r="T10" s="72"/>
      <c r="U10" s="86"/>
      <c r="V10" s="56">
        <v>3389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3418848</v>
      </c>
      <c r="H11" s="102"/>
      <c r="I11" s="103">
        <f>SUM(I9:I10)</f>
        <v>3361030</v>
      </c>
      <c r="J11" s="92"/>
      <c r="K11" s="92"/>
      <c r="L11" s="103">
        <f>SUM(L9:L10)</f>
        <v>4223391</v>
      </c>
      <c r="M11" s="92"/>
      <c r="N11" s="120">
        <f>SUM(N9:N10)</f>
        <v>573</v>
      </c>
      <c r="O11" s="92"/>
      <c r="P11" s="120">
        <f>SUM(P9:P10)</f>
        <v>0</v>
      </c>
      <c r="Q11" s="85"/>
      <c r="R11" s="120">
        <f>SUM(R9:R10)</f>
        <v>1770</v>
      </c>
      <c r="S11" s="92"/>
      <c r="T11" s="120">
        <f>SUM(T9:T10)</f>
        <v>0</v>
      </c>
      <c r="U11" s="120"/>
      <c r="V11" s="120">
        <f>SUM(V9:V10)</f>
        <v>3389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512241</v>
      </c>
      <c r="H14" s="217"/>
      <c r="I14" s="240">
        <v>522998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9797884.6699999999</v>
      </c>
      <c r="H24" s="117"/>
      <c r="I24" s="116">
        <f>SUM(I14:I23)</f>
        <v>9808641.6699999999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448771</v>
      </c>
      <c r="M28" s="129"/>
      <c r="N28" s="115">
        <v>859.15</v>
      </c>
      <c r="O28" s="40"/>
      <c r="P28" s="115">
        <v>9897.76</v>
      </c>
      <c r="Q28" s="40"/>
      <c r="R28" s="115">
        <f>N28+3843</f>
        <v>4702.1499999999996</v>
      </c>
      <c r="S28" s="40"/>
      <c r="T28" s="115">
        <f>P28+7376</f>
        <v>17273.760000000002</v>
      </c>
      <c r="U28" s="120"/>
      <c r="V28" s="115">
        <v>3808</v>
      </c>
      <c r="W28" s="40" t="s">
        <v>31</v>
      </c>
      <c r="X28" s="115">
        <v>-28001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57574</v>
      </c>
      <c r="J29" s="40"/>
      <c r="K29" s="40"/>
      <c r="L29" s="152">
        <v>7906354</v>
      </c>
      <c r="M29" s="129"/>
      <c r="N29" s="38">
        <v>11305</v>
      </c>
      <c r="O29" s="40"/>
      <c r="P29" s="45">
        <v>188708.9</v>
      </c>
      <c r="Q29" s="40"/>
      <c r="R29" s="115">
        <f>N29+57574</f>
        <v>68879</v>
      </c>
      <c r="S29" s="40"/>
      <c r="T29" s="45">
        <f>P29+130948</f>
        <v>319656.90000000002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1659415</v>
      </c>
      <c r="J30" s="40"/>
      <c r="K30" s="40"/>
      <c r="L30" s="45">
        <v>1262685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-393142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295.57</v>
      </c>
      <c r="Q31" s="181"/>
      <c r="R31" s="180"/>
      <c r="S31" s="181"/>
      <c r="T31" s="194">
        <f>-20020+P31</f>
        <v>-19724.43</v>
      </c>
      <c r="U31" s="182"/>
      <c r="V31" s="38">
        <v>62412</v>
      </c>
      <c r="W31" s="181"/>
      <c r="X31" s="194">
        <v>-17190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861126</v>
      </c>
      <c r="J33" s="40"/>
      <c r="K33" s="40"/>
      <c r="L33" s="116">
        <f>SUM(L28:L32)</f>
        <v>9054733</v>
      </c>
      <c r="M33" s="129"/>
      <c r="N33" s="116">
        <f>SUM(N28:N32)</f>
        <v>12164.15</v>
      </c>
      <c r="O33" s="40"/>
      <c r="P33" s="116">
        <f>SUM(P28:P32)</f>
        <v>198902.23</v>
      </c>
      <c r="Q33" s="40"/>
      <c r="R33" s="116">
        <f>SUM(R28:R32)</f>
        <v>73581.149999999994</v>
      </c>
      <c r="S33" s="40"/>
      <c r="T33" s="116">
        <f>SUM(T28:T32)</f>
        <v>317206.23000000004</v>
      </c>
      <c r="U33" s="120"/>
      <c r="V33" s="116">
        <f>SUM(V28:V32)</f>
        <v>66220</v>
      </c>
      <c r="W33" s="40"/>
      <c r="X33" s="116">
        <f>SUM(X28:X32)</f>
        <v>-438333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14077858.67</v>
      </c>
      <c r="H35" s="29"/>
      <c r="I35" s="107">
        <f>+I33+I24+I11</f>
        <v>14030797.67</v>
      </c>
      <c r="J35" s="92"/>
      <c r="K35" s="92"/>
      <c r="L35" s="107">
        <f>+L33+L24+L11</f>
        <v>14046555.67</v>
      </c>
      <c r="M35" s="129"/>
      <c r="N35" s="107">
        <f>+N33+N24+N11</f>
        <v>12737.15</v>
      </c>
      <c r="O35" s="92"/>
      <c r="P35" s="107">
        <f>+P33+P24+P11</f>
        <v>198902.23</v>
      </c>
      <c r="Q35" s="92"/>
      <c r="R35" s="107">
        <f>+R33+R24+R11</f>
        <v>75351.149999999994</v>
      </c>
      <c r="S35" s="92"/>
      <c r="T35" s="107">
        <f>+T33+T24+T11</f>
        <v>317206.23000000004</v>
      </c>
      <c r="U35" s="120"/>
      <c r="V35" s="107">
        <f>+V33+V24+V11</f>
        <v>69609</v>
      </c>
      <c r="W35" s="92"/>
      <c r="X35" s="107">
        <f>+X33+X24+X11</f>
        <v>-438333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5590854</v>
      </c>
      <c r="H37" s="29"/>
      <c r="I37" s="175">
        <v>5697341</v>
      </c>
      <c r="J37" s="92"/>
      <c r="K37" s="92"/>
      <c r="L37" s="175">
        <v>5132945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573</v>
      </c>
      <c r="O50" s="205"/>
      <c r="P50" s="204"/>
      <c r="Q50" s="205"/>
      <c r="R50" s="204">
        <f>+R10</f>
        <v>1770</v>
      </c>
      <c r="S50" s="205"/>
      <c r="T50" s="204"/>
      <c r="V50" s="22" t="s">
        <v>439</v>
      </c>
      <c r="Y50" s="231">
        <v>1770.19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2824.86</v>
      </c>
    </row>
    <row r="53" spans="2:30">
      <c r="N53" s="206">
        <f>+N28+N29</f>
        <v>12164.15</v>
      </c>
      <c r="O53" s="207"/>
      <c r="P53" s="206"/>
      <c r="Q53" s="207"/>
      <c r="R53" s="206">
        <f>+R28+R29</f>
        <v>73581.149999999994</v>
      </c>
      <c r="S53" s="207"/>
      <c r="T53" s="206"/>
      <c r="V53" s="22" t="s">
        <v>440</v>
      </c>
      <c r="Y53" s="231">
        <v>73580.25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198606.66</v>
      </c>
      <c r="Q55" s="205"/>
      <c r="R55" s="204"/>
      <c r="S55" s="205"/>
      <c r="T55" s="204">
        <f>+T28+T29</f>
        <v>336930.66000000003</v>
      </c>
      <c r="V55" s="22" t="s">
        <v>437</v>
      </c>
      <c r="Y55" s="61">
        <v>336929.23</v>
      </c>
    </row>
    <row r="56" spans="2:30">
      <c r="N56" s="204"/>
      <c r="O56" s="205"/>
      <c r="P56" s="204">
        <f>+P31</f>
        <v>295.57</v>
      </c>
      <c r="Q56" s="205"/>
      <c r="R56" s="204"/>
      <c r="S56" s="205"/>
      <c r="T56" s="204">
        <f>+T31</f>
        <v>-19724.43</v>
      </c>
      <c r="V56" s="22" t="s">
        <v>442</v>
      </c>
      <c r="Y56" s="231">
        <v>-19724.560000000001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12737.15</v>
      </c>
      <c r="O58" s="205"/>
      <c r="P58" s="208">
        <f>SUM(P50:P57)</f>
        <v>198902.23</v>
      </c>
      <c r="Q58" s="205"/>
      <c r="R58" s="208">
        <f>SUM(R50:R57)</f>
        <v>75351.149999999994</v>
      </c>
      <c r="S58" s="204"/>
      <c r="T58" s="208">
        <f>SUM(T50:T57)</f>
        <v>317206.23000000004</v>
      </c>
      <c r="Y58" s="238">
        <f>SUM(Y50:Y57)</f>
        <v>395379.97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12962</v>
      </c>
      <c r="O60" s="205"/>
      <c r="P60" s="205">
        <v>198901</v>
      </c>
      <c r="Q60" s="205"/>
      <c r="R60" s="205">
        <v>78175</v>
      </c>
      <c r="S60" s="205"/>
      <c r="T60" s="205">
        <v>317205</v>
      </c>
      <c r="V60" s="237">
        <f>SUM(R60:T60)</f>
        <v>395380</v>
      </c>
      <c r="W60" s="43"/>
      <c r="X60" s="43"/>
      <c r="Y60" s="43"/>
    </row>
    <row r="61" spans="2:30">
      <c r="L61" s="43" t="s">
        <v>388</v>
      </c>
      <c r="N61" s="236">
        <f>+N60-N58</f>
        <v>224.85000000000036</v>
      </c>
      <c r="O61" s="209"/>
      <c r="P61" s="209">
        <f>+P60-P58</f>
        <v>-1.2300000000104774</v>
      </c>
      <c r="Q61" s="209"/>
      <c r="R61" s="236">
        <f>+R60-R58</f>
        <v>2823.8500000000058</v>
      </c>
      <c r="S61" s="209"/>
      <c r="T61" s="209">
        <f>+T60-T58</f>
        <v>-1.2300000000395812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Nov  2019 </oddFooter>
  </headerFooter>
  <legacy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30" ht="12.75" thickBot="1">
      <c r="B2" s="35"/>
      <c r="C2" s="23"/>
      <c r="D2" s="394" t="s">
        <v>443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386"/>
      <c r="W1" s="23"/>
    </row>
    <row r="2" spans="1:23">
      <c r="B2" s="35"/>
      <c r="C2" s="23"/>
      <c r="D2" s="387" t="s">
        <v>78</v>
      </c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387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387" t="s">
        <v>79</v>
      </c>
      <c r="H4" s="387"/>
      <c r="I4" s="387"/>
      <c r="J4" s="387"/>
      <c r="K4" s="387"/>
      <c r="L4" s="387"/>
      <c r="M4" s="24"/>
      <c r="N4" s="387" t="s">
        <v>80</v>
      </c>
      <c r="O4" s="387"/>
      <c r="P4" s="387"/>
      <c r="Q4" s="387"/>
      <c r="R4" s="387"/>
      <c r="S4" s="387"/>
      <c r="T4" s="387"/>
      <c r="U4" s="387"/>
      <c r="V4" s="387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385" t="s">
        <v>81</v>
      </c>
      <c r="O5" s="385"/>
      <c r="P5" s="385"/>
      <c r="Q5" s="26"/>
      <c r="R5" s="385" t="s">
        <v>82</v>
      </c>
      <c r="S5" s="385"/>
      <c r="T5" s="385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4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23"/>
    </row>
    <row r="2" spans="1:22" ht="12.75" thickBot="1">
      <c r="B2" s="35"/>
      <c r="C2" s="23"/>
      <c r="D2" s="385" t="s">
        <v>78</v>
      </c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387" t="s">
        <v>79</v>
      </c>
      <c r="H4" s="387"/>
      <c r="I4" s="387"/>
      <c r="J4" s="387"/>
      <c r="K4" s="387"/>
      <c r="L4" s="24"/>
      <c r="M4" s="389" t="s">
        <v>80</v>
      </c>
      <c r="N4" s="389"/>
      <c r="O4" s="389"/>
      <c r="P4" s="389"/>
      <c r="Q4" s="389"/>
      <c r="R4" s="389"/>
      <c r="S4" s="389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390"/>
      <c r="H5" s="390"/>
      <c r="I5" s="390"/>
      <c r="J5" s="390"/>
      <c r="K5" s="390"/>
      <c r="L5" s="24"/>
      <c r="M5" s="385" t="s">
        <v>81</v>
      </c>
      <c r="N5" s="385"/>
      <c r="O5" s="385"/>
      <c r="P5" s="26"/>
      <c r="Q5" s="388" t="s">
        <v>82</v>
      </c>
      <c r="R5" s="388"/>
      <c r="S5" s="388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4" type="noConversion"/>
  <pageMargins left="0.26" right="0.28000000000000003" top="1" bottom="1" header="0.5" footer="0.5"/>
  <pageSetup scale="92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23"/>
    </row>
    <row r="2" spans="1:22" ht="12.75" thickBot="1">
      <c r="B2" s="35"/>
      <c r="C2" s="23"/>
      <c r="D2" s="385" t="s">
        <v>78</v>
      </c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8" t="s">
        <v>127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5" t="s">
        <v>81</v>
      </c>
      <c r="O5" s="385"/>
      <c r="P5" s="385"/>
      <c r="Q5" s="26"/>
      <c r="R5" s="388" t="s">
        <v>82</v>
      </c>
      <c r="S5" s="388"/>
      <c r="T5" s="388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90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23"/>
    </row>
    <row r="2" spans="1:22" ht="12.75" thickBot="1">
      <c r="B2" s="35"/>
      <c r="C2" s="23"/>
      <c r="D2" s="385" t="s">
        <v>78</v>
      </c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8" t="s">
        <v>127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5" t="s">
        <v>81</v>
      </c>
      <c r="O5" s="385"/>
      <c r="P5" s="385"/>
      <c r="Q5" s="26"/>
      <c r="R5" s="388" t="s">
        <v>82</v>
      </c>
      <c r="S5" s="388"/>
      <c r="T5" s="388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23"/>
    </row>
    <row r="2" spans="1:22" ht="12.75" thickBot="1">
      <c r="B2" s="35"/>
      <c r="C2" s="23"/>
      <c r="D2" s="385" t="s">
        <v>78</v>
      </c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8" t="s">
        <v>127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5" t="s">
        <v>81</v>
      </c>
      <c r="O5" s="385"/>
      <c r="P5" s="385"/>
      <c r="Q5" s="26"/>
      <c r="R5" s="388" t="s">
        <v>82</v>
      </c>
      <c r="S5" s="388"/>
      <c r="T5" s="388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23"/>
    </row>
    <row r="2" spans="1:22" ht="12.75" thickBot="1">
      <c r="B2" s="35"/>
      <c r="C2" s="23"/>
      <c r="D2" s="385" t="s">
        <v>78</v>
      </c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8" t="s">
        <v>127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5" t="s">
        <v>81</v>
      </c>
      <c r="O5" s="385"/>
      <c r="P5" s="385"/>
      <c r="Q5" s="26"/>
      <c r="R5" s="388" t="s">
        <v>82</v>
      </c>
      <c r="S5" s="388"/>
      <c r="T5" s="388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23"/>
    </row>
    <row r="2" spans="1:22" ht="12.75" thickBot="1">
      <c r="B2" s="35"/>
      <c r="C2" s="23"/>
      <c r="D2" s="385" t="s">
        <v>78</v>
      </c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8" t="s">
        <v>127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5" t="s">
        <v>81</v>
      </c>
      <c r="O5" s="385"/>
      <c r="P5" s="385"/>
      <c r="Q5" s="26"/>
      <c r="R5" s="388" t="s">
        <v>82</v>
      </c>
      <c r="S5" s="388"/>
      <c r="T5" s="388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23"/>
    </row>
    <row r="2" spans="1:22" ht="12.75" thickBot="1">
      <c r="B2" s="35"/>
      <c r="C2" s="23"/>
      <c r="D2" s="385" t="s">
        <v>78</v>
      </c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8" t="s">
        <v>127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5" t="s">
        <v>81</v>
      </c>
      <c r="O5" s="385"/>
      <c r="P5" s="385"/>
      <c r="Q5" s="26"/>
      <c r="R5" s="388" t="s">
        <v>82</v>
      </c>
      <c r="S5" s="388"/>
      <c r="T5" s="388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23"/>
    </row>
    <row r="2" spans="1:22" ht="12.75" thickBot="1">
      <c r="B2" s="35"/>
      <c r="C2" s="23"/>
      <c r="D2" s="385" t="s">
        <v>78</v>
      </c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8" t="s">
        <v>127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5" t="s">
        <v>81</v>
      </c>
      <c r="O5" s="385"/>
      <c r="P5" s="385"/>
      <c r="Q5" s="26"/>
      <c r="R5" s="388" t="s">
        <v>82</v>
      </c>
      <c r="S5" s="388"/>
      <c r="T5" s="388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23"/>
    </row>
    <row r="2" spans="1:22" ht="12.75" thickBot="1">
      <c r="B2" s="35"/>
      <c r="C2" s="23"/>
      <c r="D2" s="385" t="s">
        <v>78</v>
      </c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8" t="s">
        <v>127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5" t="s">
        <v>81</v>
      </c>
      <c r="O5" s="385"/>
      <c r="P5" s="385"/>
      <c r="Q5" s="26"/>
      <c r="R5" s="388" t="s">
        <v>82</v>
      </c>
      <c r="S5" s="388"/>
      <c r="T5" s="388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23"/>
    </row>
    <row r="2" spans="1:22" ht="12.75" thickBot="1">
      <c r="B2" s="35"/>
      <c r="C2" s="23"/>
      <c r="D2" s="385" t="s">
        <v>78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38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8" t="s">
        <v>127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5" t="s">
        <v>81</v>
      </c>
      <c r="O5" s="385"/>
      <c r="P5" s="385"/>
      <c r="Q5" s="26"/>
      <c r="R5" s="388" t="s">
        <v>82</v>
      </c>
      <c r="S5" s="388"/>
      <c r="T5" s="388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23"/>
    </row>
    <row r="2" spans="1:22" ht="12.75" thickBot="1">
      <c r="B2" s="35"/>
      <c r="C2" s="23"/>
      <c r="D2" s="385" t="s">
        <v>78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38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8" t="s">
        <v>127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5" t="s">
        <v>81</v>
      </c>
      <c r="O5" s="385"/>
      <c r="P5" s="385"/>
      <c r="Q5" s="26"/>
      <c r="R5" s="388" t="s">
        <v>82</v>
      </c>
      <c r="S5" s="388"/>
      <c r="T5" s="388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23"/>
    </row>
    <row r="2" spans="1:22" ht="12.75" thickBot="1">
      <c r="B2" s="35"/>
      <c r="C2" s="23"/>
      <c r="D2" s="385" t="s">
        <v>78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385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8" t="s">
        <v>127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5" t="s">
        <v>81</v>
      </c>
      <c r="O5" s="385"/>
      <c r="P5" s="385"/>
      <c r="Q5" s="26"/>
      <c r="R5" s="388" t="s">
        <v>82</v>
      </c>
      <c r="S5" s="388"/>
      <c r="T5" s="388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4" ht="12.75" thickBot="1">
      <c r="B2" s="35"/>
      <c r="C2" s="23"/>
      <c r="D2" s="385" t="s">
        <v>165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8" t="s">
        <v>127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5" t="s">
        <v>81</v>
      </c>
      <c r="O5" s="385"/>
      <c r="P5" s="385"/>
      <c r="Q5" s="26"/>
      <c r="R5" s="388" t="s">
        <v>82</v>
      </c>
      <c r="S5" s="388"/>
      <c r="T5" s="388"/>
      <c r="U5" s="26"/>
      <c r="V5" s="391" t="s">
        <v>166</v>
      </c>
      <c r="W5" s="391"/>
      <c r="X5" s="391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4" ht="12.75" thickBot="1">
      <c r="B2" s="35"/>
      <c r="C2" s="23"/>
      <c r="D2" s="385" t="s">
        <v>165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8" t="s">
        <v>127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5" t="s">
        <v>81</v>
      </c>
      <c r="O5" s="385"/>
      <c r="P5" s="385"/>
      <c r="Q5" s="26"/>
      <c r="R5" s="388" t="s">
        <v>82</v>
      </c>
      <c r="S5" s="388"/>
      <c r="T5" s="388"/>
      <c r="U5" s="26"/>
      <c r="V5" s="391" t="s">
        <v>166</v>
      </c>
      <c r="W5" s="391"/>
      <c r="X5" s="391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4" ht="12.75" thickBot="1">
      <c r="B2" s="35"/>
      <c r="C2" s="23"/>
      <c r="D2" s="385" t="s">
        <v>165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8" t="s">
        <v>127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5" t="s">
        <v>81</v>
      </c>
      <c r="O5" s="385"/>
      <c r="P5" s="385"/>
      <c r="Q5" s="26"/>
      <c r="R5" s="388" t="s">
        <v>82</v>
      </c>
      <c r="S5" s="388"/>
      <c r="T5" s="388"/>
      <c r="U5" s="26"/>
      <c r="V5" s="391" t="s">
        <v>166</v>
      </c>
      <c r="W5" s="391"/>
      <c r="X5" s="391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7" ht="12.75" thickBot="1">
      <c r="B2" s="35"/>
      <c r="C2" s="23"/>
      <c r="D2" s="385" t="s">
        <v>165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388" t="s">
        <v>127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5" t="s">
        <v>81</v>
      </c>
      <c r="O5" s="385"/>
      <c r="P5" s="385"/>
      <c r="Q5" s="26"/>
      <c r="R5" s="388" t="s">
        <v>82</v>
      </c>
      <c r="S5" s="388"/>
      <c r="T5" s="388"/>
      <c r="U5" s="26"/>
      <c r="V5" s="391" t="s">
        <v>166</v>
      </c>
      <c r="W5" s="391"/>
      <c r="X5" s="391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4" ht="12.75" thickBot="1">
      <c r="B2" s="35"/>
      <c r="C2" s="23"/>
      <c r="D2" s="385" t="s">
        <v>165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8" t="s">
        <v>127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5" t="s">
        <v>81</v>
      </c>
      <c r="O5" s="385"/>
      <c r="P5" s="385"/>
      <c r="Q5" s="26"/>
      <c r="R5" s="388" t="s">
        <v>82</v>
      </c>
      <c r="S5" s="388"/>
      <c r="T5" s="388"/>
      <c r="U5" s="26"/>
      <c r="V5" s="391" t="s">
        <v>166</v>
      </c>
      <c r="W5" s="391"/>
      <c r="X5" s="391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4" ht="12.75" thickBot="1">
      <c r="B2" s="35"/>
      <c r="C2" s="23"/>
      <c r="D2" s="385" t="s">
        <v>165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8" t="s">
        <v>127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5" t="s">
        <v>81</v>
      </c>
      <c r="O5" s="385"/>
      <c r="P5" s="385"/>
      <c r="Q5" s="26"/>
      <c r="R5" s="388" t="s">
        <v>82</v>
      </c>
      <c r="S5" s="388"/>
      <c r="T5" s="388"/>
      <c r="U5" s="26"/>
      <c r="V5" s="391" t="s">
        <v>166</v>
      </c>
      <c r="W5" s="391"/>
      <c r="X5" s="391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6" ht="12.75" thickBot="1">
      <c r="B2" s="35"/>
      <c r="C2" s="23"/>
      <c r="D2" s="385" t="s">
        <v>165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388" t="s">
        <v>127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165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8" t="s">
        <v>127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165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8" t="s">
        <v>127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165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8" t="s">
        <v>127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165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8" t="s">
        <v>127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165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8" t="s">
        <v>127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165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8" t="s">
        <v>127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193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8" t="s">
        <v>127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193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8" t="s">
        <v>127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193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8" t="s">
        <v>127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193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8" t="s">
        <v>127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4" ht="12.75" thickBot="1">
      <c r="B2" s="35"/>
      <c r="C2" s="23"/>
      <c r="D2" s="385" t="s">
        <v>193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8" t="s">
        <v>127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193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8" t="s">
        <v>127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4" ht="12.75" thickBot="1">
      <c r="B2" s="35"/>
      <c r="C2" s="23"/>
      <c r="D2" s="385" t="s">
        <v>209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4" ht="12.75" thickBot="1">
      <c r="B2" s="35"/>
      <c r="C2" s="23"/>
      <c r="D2" s="385" t="s">
        <v>209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4" ht="12.75" thickBot="1">
      <c r="B2" s="35"/>
      <c r="C2" s="23"/>
      <c r="D2" s="385" t="s">
        <v>209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4" ht="12.75" thickBot="1">
      <c r="B2" s="35"/>
      <c r="C2" s="23"/>
      <c r="D2" s="385" t="s">
        <v>209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4" ht="12.75" thickBot="1">
      <c r="B2" s="35"/>
      <c r="C2" s="23"/>
      <c r="D2" s="385" t="s">
        <v>209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4" ht="12.75" thickBot="1">
      <c r="B2" s="35"/>
      <c r="C2" s="23"/>
      <c r="D2" s="385" t="s">
        <v>209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4" ht="12.75" thickBot="1">
      <c r="B2" s="35"/>
      <c r="C2" s="23"/>
      <c r="D2" s="385" t="s">
        <v>209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4" ht="12.75" thickBot="1">
      <c r="B2" s="35"/>
      <c r="C2" s="23"/>
      <c r="D2" s="385" t="s">
        <v>209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4" ht="12.75" thickBot="1">
      <c r="B2" s="35"/>
      <c r="C2" s="23"/>
      <c r="D2" s="385" t="s">
        <v>227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4" ht="12.75" thickBot="1">
      <c r="B2" s="35"/>
      <c r="C2" s="23"/>
      <c r="D2" s="385" t="s">
        <v>227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227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227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227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227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227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227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227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227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227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227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252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252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252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252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252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252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252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252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252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252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252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85" t="s">
        <v>252</v>
      </c>
      <c r="E2" s="385"/>
      <c r="F2" s="385"/>
      <c r="G2" s="385"/>
      <c r="H2" s="385"/>
      <c r="I2" s="385"/>
      <c r="J2" s="385"/>
      <c r="K2" s="385"/>
      <c r="L2" s="385"/>
      <c r="M2" s="390"/>
      <c r="N2" s="385"/>
      <c r="O2" s="385"/>
      <c r="P2" s="385"/>
      <c r="Q2" s="385"/>
      <c r="R2" s="385"/>
      <c r="S2" s="385"/>
      <c r="T2" s="38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94" t="s">
        <v>284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94" t="s">
        <v>284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94" t="s">
        <v>284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94" t="s">
        <v>284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94" t="s">
        <v>284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94" t="s">
        <v>284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94" t="s">
        <v>284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94" t="s">
        <v>284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6" t="s">
        <v>0</v>
      </c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221"/>
      <c r="V1" s="23"/>
      <c r="W1" s="23"/>
    </row>
    <row r="2" spans="1:25" ht="12.75" thickBot="1">
      <c r="B2" s="35"/>
      <c r="C2" s="23"/>
      <c r="D2" s="394" t="s">
        <v>284</v>
      </c>
      <c r="E2" s="394"/>
      <c r="F2" s="394"/>
      <c r="G2" s="394"/>
      <c r="H2" s="394"/>
      <c r="I2" s="394"/>
      <c r="J2" s="394"/>
      <c r="K2" s="394"/>
      <c r="L2" s="394"/>
      <c r="M2" s="395"/>
      <c r="N2" s="394"/>
      <c r="O2" s="394"/>
      <c r="P2" s="394"/>
      <c r="Q2" s="394"/>
      <c r="R2" s="394"/>
      <c r="S2" s="394"/>
      <c r="T2" s="39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3" t="s">
        <v>210</v>
      </c>
      <c r="H4" s="388"/>
      <c r="I4" s="388"/>
      <c r="J4" s="388"/>
      <c r="K4" s="388"/>
      <c r="L4" s="388"/>
      <c r="M4" s="24"/>
      <c r="N4" s="388" t="s">
        <v>80</v>
      </c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2" t="s">
        <v>81</v>
      </c>
      <c r="O5" s="392"/>
      <c r="P5" s="392"/>
      <c r="Q5" s="85"/>
      <c r="R5" s="391" t="s">
        <v>82</v>
      </c>
      <c r="S5" s="391"/>
      <c r="T5" s="391"/>
      <c r="U5" s="85"/>
      <c r="V5" s="391" t="s">
        <v>166</v>
      </c>
      <c r="W5" s="391"/>
      <c r="X5" s="391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SIM:SIMData xmlns:SIM="SIMDataNamespace">
  <LIDData/>
  <SIMStorageType/>
  <SIMManagementComments/>
  <SIMEditedCells/>
  <SIMMode>1</SIMMode>
</SIM:SIMData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1D16FAB-174C-42F0-BA2E-8D2F9CF3C7D0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762caf36-b0c2-49b4-ab14-ff4bceb8c0ae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144079C-F76E-41D9-AAEC-4CDA544E086A}">
  <ds:schemaRefs>
    <ds:schemaRef ds:uri="SIMDataNamespace"/>
  </ds:schemaRefs>
</ds:datastoreItem>
</file>

<file path=customXml/itemProps3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182</vt:i4>
      </vt:variant>
      <vt:variant>
        <vt:lpstr>Named Ranges</vt:lpstr>
      </vt:variant>
      <vt:variant>
        <vt:i4>155</vt:i4>
      </vt:variant>
    </vt:vector>
  </HeadingPairs>
  <TitlesOfParts>
    <vt:vector size="337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Aug 2020</vt:lpstr>
      <vt:lpstr>July 2020</vt:lpstr>
      <vt:lpstr>June 2020 Post-Audit</vt:lpstr>
      <vt:lpstr>May 2020</vt:lpstr>
      <vt:lpstr>Apr 2020</vt:lpstr>
      <vt:lpstr>Mar 2020</vt:lpstr>
      <vt:lpstr>Feb 2020 (2)</vt:lpstr>
      <vt:lpstr>Feb 2020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Jan 2020</vt:lpstr>
      <vt:lpstr>Feb 2019</vt:lpstr>
      <vt:lpstr>Dec 2019</vt:lpstr>
      <vt:lpstr>Nov 2019</vt:lpstr>
      <vt:lpstr>Jan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 2020'!Print_Area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'Aug 2020'!Print_Area</vt:lpstr>
      <vt:lpstr>Aug.2019!Print_Area</vt:lpstr>
      <vt:lpstr>'August 2015'!Print_Area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'Dec 2019'!Print_Area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 2020'!Print_Area</vt:lpstr>
      <vt:lpstr>'Feb 2020 (2)'!Print_Area</vt:lpstr>
      <vt:lpstr>'Feb15'!Print_Area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'Jan 2020'!Print_Area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'July 2020'!Print_Area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'June 2020 Post-Audit'!Print_Area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'Mar 2020'!Print_Area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'May 2020'!Print_Area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'Nov 2019'!Print_Area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Tom Collier</cp:lastModifiedBy>
  <cp:revision/>
  <cp:lastPrinted>2020-08-06T22:11:06Z</cp:lastPrinted>
  <dcterms:created xsi:type="dcterms:W3CDTF">2002-07-18T23:08:00Z</dcterms:created>
  <dcterms:modified xsi:type="dcterms:W3CDTF">2020-10-13T21:38:27Z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