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ickcitronnewer/Desktop/"/>
    </mc:Choice>
  </mc:AlternateContent>
  <xr:revisionPtr revIDLastSave="0" documentId="8_{15450E44-789D-7043-9CA6-BD2E5F229132}" xr6:coauthVersionLast="47" xr6:coauthVersionMax="47" xr10:uidLastSave="{00000000-0000-0000-0000-000000000000}"/>
  <bookViews>
    <workbookView xWindow="60" yWindow="500" windowWidth="26560" windowHeight="20140" xr2:uid="{00000000-000D-0000-FFFF-FFFF00000000}"/>
  </bookViews>
  <sheets>
    <sheet name="ORIG CAP" sheetId="1" r:id="rId1"/>
  </sheets>
  <definedNames>
    <definedName name="Founders">'ORIG CAP'!$C$18</definedName>
    <definedName name="RoundOne">'ORIG CAP'!$G$18</definedName>
    <definedName name="StockOptions">'ORIG CAP'!$E$18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1" l="1"/>
  <c r="E23" i="1"/>
  <c r="D23" i="1"/>
  <c r="F7" i="1"/>
  <c r="F8" i="1"/>
  <c r="F9" i="1"/>
  <c r="F10" i="1"/>
  <c r="F12" i="1"/>
  <c r="F13" i="1"/>
  <c r="F6" i="1"/>
  <c r="C23" i="1"/>
  <c r="G13" i="1"/>
  <c r="G10" i="1" l="1"/>
  <c r="G12" i="1"/>
  <c r="G24" i="1"/>
  <c r="G15" i="1" s="1"/>
  <c r="I24" i="1" s="1"/>
  <c r="E6" i="1" l="1"/>
  <c r="G6" i="1" s="1"/>
  <c r="E7" i="1"/>
  <c r="G7" i="1" s="1"/>
  <c r="E8" i="1"/>
  <c r="G8" i="1" s="1"/>
  <c r="E9" i="1"/>
  <c r="G9" i="1" s="1"/>
  <c r="C18" i="1"/>
  <c r="I22" i="1" l="1"/>
  <c r="D8" i="1"/>
  <c r="G18" i="1"/>
  <c r="D9" i="1"/>
  <c r="D10" i="1"/>
  <c r="D7" i="1"/>
  <c r="D6" i="1"/>
  <c r="H7" i="1" l="1"/>
  <c r="H18" i="1"/>
  <c r="H12" i="1"/>
  <c r="H8" i="1"/>
  <c r="H6" i="1"/>
  <c r="H9" i="1"/>
  <c r="H13" i="1"/>
  <c r="H10" i="1"/>
  <c r="H15" i="1"/>
  <c r="D18" i="1"/>
  <c r="G22" i="1" s="1"/>
  <c r="E22" i="1" s="1"/>
  <c r="E18" i="1"/>
  <c r="G23" i="1" l="1"/>
  <c r="F18" i="1" l="1"/>
</calcChain>
</file>

<file path=xl/sharedStrings.xml><?xml version="1.0" encoding="utf-8"?>
<sst xmlns="http://schemas.openxmlformats.org/spreadsheetml/2006/main" count="29" uniqueCount="23">
  <si>
    <t>Percentage</t>
  </si>
  <si>
    <t>%age</t>
  </si>
  <si>
    <t>Total</t>
  </si>
  <si>
    <t>Price</t>
  </si>
  <si>
    <t>Price/Share</t>
  </si>
  <si>
    <t>Shareholder</t>
  </si>
  <si>
    <t>Financing</t>
  </si>
  <si>
    <t>CAP SHEET</t>
  </si>
  <si>
    <t>Founders</t>
  </si>
  <si>
    <t>Founders:</t>
  </si>
  <si>
    <t>Stock Option</t>
  </si>
  <si>
    <t>CapSht</t>
  </si>
  <si>
    <t>Jane</t>
  </si>
  <si>
    <t>John</t>
  </si>
  <si>
    <t>Damon</t>
  </si>
  <si>
    <t>Greg</t>
  </si>
  <si>
    <t>Susan</t>
  </si>
  <si>
    <t>Round One</t>
  </si>
  <si>
    <t>Kathy Stock Options</t>
  </si>
  <si>
    <t>Other Stock Options Available</t>
  </si>
  <si>
    <t>Pre-Money</t>
  </si>
  <si>
    <t>Post-Money</t>
  </si>
  <si>
    <t>10.27.21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</si>
</sst>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_);_(&quot;$&quot;* \(#,##0.000\);_(&quot;$&quot;* &quot;-&quot;??_);_(@_)"/>
    <numFmt numFmtId="166" formatCode="_(&quot;$&quot;* #,##0_);_(&quot;$&quot;* \(#,##0\);_(&quot;$&quot;* &quot;-&quot;??_);_(@_)"/>
  </numFmts>
  <fonts count="7" x14ac:knownFonts="1">
    <font>
      <sz val="9"/>
      <name val="Geneva"/>
    </font>
    <font>
      <b/>
      <sz val="9"/>
      <name val="Geneva"/>
      <family val="2"/>
    </font>
    <font>
      <sz val="9"/>
      <name val="Geneva"/>
      <family val="2"/>
    </font>
    <font>
      <sz val="8"/>
      <name val="Verdana"/>
      <family val="2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9"/>
      <color theme="1"/>
      <name val="Genev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9" fontId="1" fillId="0" borderId="1" xfId="3" applyFont="1" applyBorder="1" applyAlignment="1">
      <alignment horizontal="center"/>
    </xf>
    <xf numFmtId="10" fontId="1" fillId="0" borderId="1" xfId="3" applyNumberFormat="1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9" fontId="1" fillId="0" borderId="0" xfId="3" applyFont="1" applyAlignment="1">
      <alignment horizontal="center"/>
    </xf>
    <xf numFmtId="9" fontId="1" fillId="0" borderId="0" xfId="3" applyFont="1"/>
    <xf numFmtId="0" fontId="1" fillId="0" borderId="1" xfId="0" applyFont="1" applyBorder="1" applyAlignment="1">
      <alignment horizontal="center"/>
    </xf>
    <xf numFmtId="164" fontId="1" fillId="0" borderId="0" xfId="1" applyNumberFormat="1" applyFont="1"/>
    <xf numFmtId="10" fontId="1" fillId="0" borderId="0" xfId="3" applyNumberFormat="1" applyFont="1"/>
    <xf numFmtId="0" fontId="1" fillId="0" borderId="5" xfId="0" applyFont="1" applyBorder="1"/>
    <xf numFmtId="0" fontId="4" fillId="0" borderId="2" xfId="0" applyFont="1" applyFill="1" applyBorder="1" applyAlignment="1">
      <alignment horizontal="left" wrapText="1"/>
    </xf>
    <xf numFmtId="164" fontId="1" fillId="0" borderId="7" xfId="1" applyNumberFormat="1" applyFont="1" applyBorder="1" applyAlignment="1">
      <alignment horizontal="center"/>
    </xf>
    <xf numFmtId="10" fontId="1" fillId="0" borderId="8" xfId="3" applyNumberFormat="1" applyFont="1" applyBorder="1"/>
    <xf numFmtId="0" fontId="1" fillId="0" borderId="8" xfId="0" applyFont="1" applyBorder="1"/>
    <xf numFmtId="0" fontId="5" fillId="0" borderId="2" xfId="0" applyFont="1" applyFill="1" applyBorder="1" applyAlignment="1">
      <alignment horizontal="left" wrapText="1"/>
    </xf>
    <xf numFmtId="164" fontId="1" fillId="0" borderId="9" xfId="1" applyNumberFormat="1" applyFont="1" applyBorder="1"/>
    <xf numFmtId="164" fontId="1" fillId="0" borderId="2" xfId="0" applyNumberFormat="1" applyFont="1" applyBorder="1"/>
    <xf numFmtId="9" fontId="1" fillId="0" borderId="8" xfId="3" applyFont="1" applyBorder="1"/>
    <xf numFmtId="43" fontId="1" fillId="0" borderId="9" xfId="1" applyNumberFormat="1" applyFont="1" applyBorder="1"/>
    <xf numFmtId="164" fontId="1" fillId="0" borderId="2" xfId="1" applyNumberFormat="1" applyFont="1" applyBorder="1"/>
    <xf numFmtId="9" fontId="1" fillId="0" borderId="10" xfId="3" applyFont="1" applyBorder="1"/>
    <xf numFmtId="164" fontId="1" fillId="0" borderId="6" xfId="1" applyNumberFormat="1" applyFont="1" applyBorder="1"/>
    <xf numFmtId="10" fontId="1" fillId="0" borderId="5" xfId="3" applyNumberFormat="1" applyFont="1" applyBorder="1"/>
    <xf numFmtId="164" fontId="1" fillId="0" borderId="1" xfId="0" applyNumberFormat="1" applyFont="1" applyBorder="1"/>
    <xf numFmtId="166" fontId="1" fillId="0" borderId="3" xfId="2" applyNumberFormat="1" applyFont="1" applyBorder="1"/>
    <xf numFmtId="10" fontId="1" fillId="0" borderId="2" xfId="0" applyNumberFormat="1" applyFont="1" applyBorder="1"/>
    <xf numFmtId="165" fontId="1" fillId="0" borderId="3" xfId="2" applyNumberFormat="1" applyFont="1" applyBorder="1"/>
    <xf numFmtId="166" fontId="1" fillId="0" borderId="2" xfId="2" applyNumberFormat="1" applyFont="1" applyBorder="1"/>
    <xf numFmtId="165" fontId="1" fillId="0" borderId="2" xfId="2" applyNumberFormat="1" applyFont="1" applyBorder="1"/>
    <xf numFmtId="10" fontId="1" fillId="0" borderId="4" xfId="0" applyNumberFormat="1" applyFont="1" applyBorder="1"/>
    <xf numFmtId="165" fontId="1" fillId="0" borderId="4" xfId="2" applyNumberFormat="1" applyFont="1" applyBorder="1"/>
    <xf numFmtId="9" fontId="1" fillId="0" borderId="2" xfId="3" applyFont="1" applyBorder="1"/>
    <xf numFmtId="166" fontId="1" fillId="0" borderId="2" xfId="3" applyNumberFormat="1" applyFont="1" applyBorder="1"/>
    <xf numFmtId="10" fontId="1" fillId="0" borderId="1" xfId="3" applyNumberFormat="1" applyFont="1" applyBorder="1"/>
    <xf numFmtId="166" fontId="6" fillId="0" borderId="12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="190" zoomScaleNormal="190" workbookViewId="0">
      <selection activeCell="I27" sqref="I27"/>
    </sheetView>
  </sheetViews>
  <sheetFormatPr baseColWidth="10" defaultColWidth="11.5" defaultRowHeight="13" x14ac:dyDescent="0.2"/>
  <cols>
    <col min="1" max="1" width="27.5" style="6" customWidth="1"/>
    <col min="2" max="2" width="1.5" style="6" customWidth="1"/>
    <col min="3" max="3" width="17.1640625" style="13" bestFit="1" customWidth="1"/>
    <col min="4" max="4" width="11.5" style="11" bestFit="1" customWidth="1"/>
    <col min="5" max="5" width="14.1640625" style="11" bestFit="1" customWidth="1"/>
    <col min="6" max="6" width="8" style="11" customWidth="1"/>
    <col min="7" max="7" width="12.83203125" style="13" bestFit="1" customWidth="1"/>
    <col min="8" max="8" width="8.1640625" style="11" bestFit="1" customWidth="1"/>
    <col min="9" max="9" width="12.83203125" style="13" bestFit="1" customWidth="1"/>
    <col min="10" max="10" width="8.1640625" style="14" bestFit="1" customWidth="1"/>
    <col min="11" max="11" width="12.33203125" style="6" bestFit="1" customWidth="1"/>
    <col min="12" max="16384" width="11.5" style="6"/>
  </cols>
  <sheetData>
    <row r="1" spans="1:10" x14ac:dyDescent="0.2">
      <c r="A1" s="6" t="s">
        <v>11</v>
      </c>
      <c r="C1" s="13" t="s">
        <v>22</v>
      </c>
      <c r="D1" s="11" t="s">
        <v>7</v>
      </c>
    </row>
    <row r="3" spans="1:10" x14ac:dyDescent="0.2">
      <c r="E3" s="13"/>
      <c r="H3" s="14"/>
      <c r="I3" s="6"/>
      <c r="J3" s="6"/>
    </row>
    <row r="4" spans="1:10" s="1" customFormat="1" x14ac:dyDescent="0.2">
      <c r="A4" s="12" t="s">
        <v>5</v>
      </c>
      <c r="C4" s="2" t="s">
        <v>8</v>
      </c>
      <c r="D4" s="3" t="s">
        <v>1</v>
      </c>
      <c r="E4" s="2" t="s">
        <v>10</v>
      </c>
      <c r="F4" s="4" t="s">
        <v>1</v>
      </c>
      <c r="G4" s="7" t="s">
        <v>17</v>
      </c>
      <c r="H4" s="15" t="s">
        <v>1</v>
      </c>
    </row>
    <row r="5" spans="1:10" s="1" customFormat="1" ht="15" x14ac:dyDescent="0.2">
      <c r="A5" s="16" t="s">
        <v>9</v>
      </c>
      <c r="C5" s="17"/>
      <c r="D5" s="18"/>
      <c r="E5" s="17"/>
      <c r="F5" s="18"/>
      <c r="G5" s="5"/>
      <c r="H5" s="19"/>
    </row>
    <row r="6" spans="1:10" ht="15" x14ac:dyDescent="0.2">
      <c r="A6" s="20" t="s">
        <v>12</v>
      </c>
      <c r="C6" s="21">
        <v>4000000</v>
      </c>
      <c r="D6" s="18">
        <f>C6/Founders</f>
        <v>0.44444444444444442</v>
      </c>
      <c r="E6" s="21">
        <f>C6</f>
        <v>4000000</v>
      </c>
      <c r="F6" s="18">
        <f>E6/StockOptions</f>
        <v>0.4</v>
      </c>
      <c r="G6" s="22">
        <f>E6</f>
        <v>4000000</v>
      </c>
      <c r="H6" s="18">
        <f>G6/RoundOne</f>
        <v>0.33333333333333331</v>
      </c>
      <c r="I6" s="6"/>
      <c r="J6" s="6"/>
    </row>
    <row r="7" spans="1:10" ht="15" x14ac:dyDescent="0.2">
      <c r="A7" s="20" t="s">
        <v>13</v>
      </c>
      <c r="C7" s="21">
        <v>2000000</v>
      </c>
      <c r="D7" s="18">
        <f>C7/Founders</f>
        <v>0.22222222222222221</v>
      </c>
      <c r="E7" s="21">
        <f>C7</f>
        <v>2000000</v>
      </c>
      <c r="F7" s="18">
        <f>E7/StockOptions</f>
        <v>0.2</v>
      </c>
      <c r="G7" s="22">
        <f t="shared" ref="G7:G12" si="0">E7</f>
        <v>2000000</v>
      </c>
      <c r="H7" s="18">
        <f>G7/RoundOne</f>
        <v>0.16666666666666666</v>
      </c>
      <c r="I7" s="6"/>
      <c r="J7" s="6"/>
    </row>
    <row r="8" spans="1:10" ht="15" x14ac:dyDescent="0.2">
      <c r="A8" s="20" t="s">
        <v>14</v>
      </c>
      <c r="C8" s="21">
        <v>1000000</v>
      </c>
      <c r="D8" s="18">
        <f>C8/Founders</f>
        <v>0.1111111111111111</v>
      </c>
      <c r="E8" s="21">
        <f>C8</f>
        <v>1000000</v>
      </c>
      <c r="F8" s="18">
        <f>E8/StockOptions</f>
        <v>0.1</v>
      </c>
      <c r="G8" s="22">
        <f t="shared" si="0"/>
        <v>1000000</v>
      </c>
      <c r="H8" s="18">
        <f>G8/RoundOne</f>
        <v>8.3333333333333329E-2</v>
      </c>
      <c r="I8" s="6"/>
      <c r="J8" s="6"/>
    </row>
    <row r="9" spans="1:10" ht="15" x14ac:dyDescent="0.2">
      <c r="A9" s="20" t="s">
        <v>15</v>
      </c>
      <c r="C9" s="21">
        <v>1000000</v>
      </c>
      <c r="D9" s="18">
        <f>C9/Founders</f>
        <v>0.1111111111111111</v>
      </c>
      <c r="E9" s="21">
        <f>C9</f>
        <v>1000000</v>
      </c>
      <c r="F9" s="18">
        <f>E9/StockOptions</f>
        <v>0.1</v>
      </c>
      <c r="G9" s="22">
        <f t="shared" si="0"/>
        <v>1000000</v>
      </c>
      <c r="H9" s="18">
        <f>G9/RoundOne</f>
        <v>8.3333333333333329E-2</v>
      </c>
      <c r="I9" s="6"/>
      <c r="J9" s="6"/>
    </row>
    <row r="10" spans="1:10" ht="15" x14ac:dyDescent="0.2">
      <c r="A10" s="20" t="s">
        <v>16</v>
      </c>
      <c r="C10" s="21">
        <v>1000000</v>
      </c>
      <c r="D10" s="18">
        <f>C10/Founders</f>
        <v>0.1111111111111111</v>
      </c>
      <c r="E10" s="21">
        <v>1000000</v>
      </c>
      <c r="F10" s="18">
        <f>E10/StockOptions</f>
        <v>0.1</v>
      </c>
      <c r="G10" s="22">
        <f t="shared" si="0"/>
        <v>1000000</v>
      </c>
      <c r="H10" s="18">
        <f>G10/RoundOne</f>
        <v>8.3333333333333329E-2</v>
      </c>
      <c r="I10" s="6"/>
      <c r="J10" s="6"/>
    </row>
    <row r="11" spans="1:10" x14ac:dyDescent="0.2">
      <c r="A11" s="5"/>
      <c r="C11" s="21"/>
      <c r="D11" s="23"/>
      <c r="E11" s="21"/>
      <c r="F11" s="18"/>
      <c r="G11" s="22"/>
      <c r="H11" s="18"/>
      <c r="I11" s="6"/>
      <c r="J11" s="6"/>
    </row>
    <row r="12" spans="1:10" ht="15" x14ac:dyDescent="0.2">
      <c r="A12" s="16" t="s">
        <v>18</v>
      </c>
      <c r="C12" s="21"/>
      <c r="D12" s="23"/>
      <c r="E12" s="21">
        <v>400000</v>
      </c>
      <c r="F12" s="18">
        <f>E12/StockOptions</f>
        <v>0.04</v>
      </c>
      <c r="G12" s="22">
        <f t="shared" si="0"/>
        <v>400000</v>
      </c>
      <c r="H12" s="18">
        <f>G12/RoundOne</f>
        <v>3.3333333333333333E-2</v>
      </c>
      <c r="I12" s="6"/>
      <c r="J12" s="6"/>
    </row>
    <row r="13" spans="1:10" ht="15" x14ac:dyDescent="0.2">
      <c r="A13" s="16" t="s">
        <v>19</v>
      </c>
      <c r="C13" s="21"/>
      <c r="D13" s="23"/>
      <c r="E13" s="21">
        <v>600000</v>
      </c>
      <c r="F13" s="18">
        <f>E13/StockOptions</f>
        <v>0.06</v>
      </c>
      <c r="G13" s="22">
        <f t="shared" ref="G13" si="1">E13</f>
        <v>600000</v>
      </c>
      <c r="H13" s="18">
        <f>G13/RoundOne</f>
        <v>0.05</v>
      </c>
      <c r="I13" s="6"/>
      <c r="J13" s="6"/>
    </row>
    <row r="14" spans="1:10" ht="14" x14ac:dyDescent="0.2">
      <c r="A14" s="16"/>
      <c r="C14" s="21"/>
      <c r="D14" s="23"/>
      <c r="E14" s="24"/>
      <c r="F14" s="18"/>
      <c r="G14" s="5"/>
      <c r="H14" s="18"/>
      <c r="I14" s="6"/>
      <c r="J14" s="6"/>
    </row>
    <row r="15" spans="1:10" ht="15" x14ac:dyDescent="0.2">
      <c r="A15" s="16" t="s">
        <v>17</v>
      </c>
      <c r="C15" s="21"/>
      <c r="D15" s="23"/>
      <c r="E15" s="24"/>
      <c r="F15" s="18"/>
      <c r="G15" s="25">
        <f>StockOptions/(1-G24)-StockOptions</f>
        <v>2000000</v>
      </c>
      <c r="H15" s="18">
        <f>G15/RoundOne</f>
        <v>0.16666666666666666</v>
      </c>
      <c r="I15" s="6"/>
      <c r="J15" s="6"/>
    </row>
    <row r="16" spans="1:10" x14ac:dyDescent="0.2">
      <c r="A16" s="5"/>
      <c r="C16" s="21"/>
      <c r="D16" s="23"/>
      <c r="E16" s="24"/>
      <c r="F16" s="18"/>
      <c r="G16" s="5"/>
      <c r="H16" s="18"/>
      <c r="I16" s="6"/>
      <c r="J16" s="6"/>
    </row>
    <row r="17" spans="1:10" x14ac:dyDescent="0.2">
      <c r="A17" s="9"/>
      <c r="C17" s="21"/>
      <c r="D17" s="26"/>
      <c r="E17" s="21"/>
      <c r="F17" s="18"/>
      <c r="G17" s="5"/>
      <c r="H17" s="18"/>
      <c r="I17" s="6"/>
      <c r="J17" s="6"/>
    </row>
    <row r="18" spans="1:10" x14ac:dyDescent="0.2">
      <c r="A18" s="6" t="s">
        <v>2</v>
      </c>
      <c r="C18" s="27">
        <f>SUM(C5:C17)</f>
        <v>9000000</v>
      </c>
      <c r="D18" s="28">
        <f>SUM(D5:D16)</f>
        <v>1</v>
      </c>
      <c r="E18" s="27">
        <f>SUM(E5:E17)</f>
        <v>10000000</v>
      </c>
      <c r="F18" s="28">
        <f>SUM(F5:F17)</f>
        <v>1</v>
      </c>
      <c r="G18" s="29">
        <f>SUM(G6:G17)</f>
        <v>12000000</v>
      </c>
      <c r="H18" s="39">
        <f>G18/RoundOne</f>
        <v>1</v>
      </c>
      <c r="I18" s="6"/>
      <c r="J18" s="6"/>
    </row>
    <row r="19" spans="1:10" x14ac:dyDescent="0.2">
      <c r="G19" s="6"/>
      <c r="H19" s="6"/>
    </row>
    <row r="20" spans="1:10" x14ac:dyDescent="0.2">
      <c r="G20" s="6"/>
      <c r="H20" s="6"/>
    </row>
    <row r="21" spans="1:10" x14ac:dyDescent="0.2">
      <c r="A21" s="8" t="s">
        <v>6</v>
      </c>
      <c r="C21" s="2" t="s">
        <v>3</v>
      </c>
      <c r="D21" s="3" t="s">
        <v>20</v>
      </c>
      <c r="E21" s="2" t="s">
        <v>21</v>
      </c>
      <c r="F21" s="10"/>
      <c r="G21" s="2" t="s">
        <v>0</v>
      </c>
      <c r="H21" s="6"/>
      <c r="I21" s="7" t="s">
        <v>4</v>
      </c>
      <c r="J21" s="6"/>
    </row>
    <row r="22" spans="1:10" x14ac:dyDescent="0.2">
      <c r="A22" s="8" t="s">
        <v>8</v>
      </c>
      <c r="C22" s="30">
        <v>10000</v>
      </c>
      <c r="D22" s="37"/>
      <c r="E22" s="30">
        <f>C22/G22</f>
        <v>10000</v>
      </c>
      <c r="G22" s="31">
        <f>D18</f>
        <v>1</v>
      </c>
      <c r="H22" s="6"/>
      <c r="I22" s="32">
        <f>C22/Founders</f>
        <v>1.1111111111111111E-3</v>
      </c>
    </row>
    <row r="23" spans="1:10" ht="14" thickBot="1" x14ac:dyDescent="0.25">
      <c r="A23" s="5" t="s">
        <v>10</v>
      </c>
      <c r="C23" s="33">
        <f>1000</f>
        <v>1000</v>
      </c>
      <c r="D23" s="38">
        <f>E22</f>
        <v>10000</v>
      </c>
      <c r="E23" s="33">
        <f>C23+D23</f>
        <v>11000</v>
      </c>
      <c r="G23" s="31">
        <f>F12+F13</f>
        <v>0.1</v>
      </c>
      <c r="H23" s="6"/>
      <c r="I23" s="34">
        <v>1E-3</v>
      </c>
    </row>
    <row r="24" spans="1:10" ht="14" thickBot="1" x14ac:dyDescent="0.25">
      <c r="A24" s="9" t="s">
        <v>17</v>
      </c>
      <c r="C24" s="40">
        <v>500000</v>
      </c>
      <c r="D24" s="42">
        <v>2500000</v>
      </c>
      <c r="E24" s="41">
        <f>C24+D24</f>
        <v>3000000</v>
      </c>
      <c r="G24" s="35">
        <f>C24/E24</f>
        <v>0.16666666666666666</v>
      </c>
      <c r="H24" s="6"/>
      <c r="I24" s="36">
        <f>C24/G15</f>
        <v>0.25</v>
      </c>
    </row>
    <row r="25" spans="1:10" ht="13" customHeight="1" x14ac:dyDescent="0.2">
      <c r="G25" s="6"/>
      <c r="H25" s="6"/>
    </row>
    <row r="26" spans="1:10" x14ac:dyDescent="0.2">
      <c r="C26" s="6"/>
      <c r="D26" s="6"/>
      <c r="E26" s="6"/>
      <c r="F26" s="6"/>
      <c r="I26" s="6"/>
      <c r="J26" s="6"/>
    </row>
    <row r="27" spans="1:10" x14ac:dyDescent="0.2">
      <c r="C27" s="6"/>
      <c r="D27" s="6"/>
      <c r="E27" s="6"/>
      <c r="F27" s="6"/>
      <c r="I27" s="6"/>
      <c r="J27" s="6"/>
    </row>
    <row r="28" spans="1:10" x14ac:dyDescent="0.2">
      <c r="C28" s="6"/>
      <c r="D28" s="6"/>
      <c r="E28" s="6"/>
      <c r="F28" s="6"/>
      <c r="I28" s="6"/>
      <c r="J28" s="6"/>
    </row>
    <row r="29" spans="1:10" x14ac:dyDescent="0.2">
      <c r="C29" s="6"/>
      <c r="D29" s="6"/>
      <c r="E29" s="6"/>
      <c r="F29" s="6"/>
      <c r="I29" s="6"/>
      <c r="J29" s="6"/>
    </row>
    <row r="30" spans="1:10" x14ac:dyDescent="0.2">
      <c r="C30" s="6"/>
      <c r="D30" s="6"/>
      <c r="E30" s="6"/>
      <c r="F30" s="6"/>
      <c r="I30" s="6"/>
      <c r="J30" s="6"/>
    </row>
    <row r="31" spans="1:10" x14ac:dyDescent="0.2">
      <c r="C31" s="6"/>
      <c r="D31" s="6"/>
      <c r="E31" s="6"/>
      <c r="F31" s="6"/>
      <c r="I31" s="6"/>
      <c r="J31" s="6"/>
    </row>
    <row r="32" spans="1:10" x14ac:dyDescent="0.2">
      <c r="C32" s="6"/>
      <c r="D32" s="6"/>
      <c r="E32" s="6"/>
      <c r="F32" s="6"/>
      <c r="I32" s="6"/>
      <c r="J32" s="6"/>
    </row>
    <row r="33" spans="3:10" x14ac:dyDescent="0.2">
      <c r="C33" s="6"/>
      <c r="D33" s="6"/>
      <c r="E33" s="6"/>
      <c r="F33" s="6"/>
      <c r="I33" s="6"/>
      <c r="J33" s="6"/>
    </row>
    <row r="34" spans="3:10" x14ac:dyDescent="0.2">
      <c r="C34" s="6"/>
      <c r="D34" s="6"/>
      <c r="E34" s="6"/>
      <c r="F34" s="6"/>
      <c r="I34" s="6"/>
      <c r="J34" s="6"/>
    </row>
    <row r="35" spans="3:10" x14ac:dyDescent="0.2">
      <c r="C35" s="6"/>
      <c r="D35" s="6"/>
      <c r="E35" s="6"/>
      <c r="F35" s="6"/>
      <c r="I35" s="6"/>
      <c r="J35" s="6"/>
    </row>
    <row r="36" spans="3:10" x14ac:dyDescent="0.2">
      <c r="C36" s="6"/>
      <c r="D36" s="6"/>
      <c r="E36" s="6"/>
      <c r="F36" s="6"/>
      <c r="I36" s="6"/>
      <c r="J36" s="6"/>
    </row>
  </sheetData>
  <phoneticPr fontId="3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ORIG CAP</vt:lpstr>
      <vt:lpstr>Founders</vt:lpstr>
      <vt:lpstr>RoundOne</vt:lpstr>
      <vt:lpstr>StockOptions</vt:lpstr>
    </vt:vector>
  </TitlesOfParts>
  <Company>Citron &amp; Deutsch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Citron</dc:creator>
  <cp:lastModifiedBy>Microsoft Office User</cp:lastModifiedBy>
  <cp:lastPrinted>2019-02-20T02:31:36Z</cp:lastPrinted>
  <dcterms:created xsi:type="dcterms:W3CDTF">1999-12-01T21:37:14Z</dcterms:created>
  <dcterms:modified xsi:type="dcterms:W3CDTF">2021-10-27T13:37:30Z</dcterms:modified>
</cp:coreProperties>
</file>