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threadedComments/threadedComment1.xml" ContentType="application/vnd.ms-excel.threadedcomments+xml"/>
  <Override PartName="/xl/comments47.xml" ContentType="application/vnd.openxmlformats-officedocument.spreadsheetml.comments+xml"/>
  <Override PartName="/xl/threadedComments/threadedComment2.xml" ContentType="application/vnd.ms-excel.threadedcomments+xml"/>
  <Override PartName="/xl/comments48.xml" ContentType="application/vnd.openxmlformats-officedocument.spreadsheetml.comments+xml"/>
  <Override PartName="/xl/threadedComments/threadedComment3.xml" ContentType="application/vnd.ms-excel.threadedcomments+xml"/>
  <Override PartName="/xl/comments49.xml" ContentType="application/vnd.openxmlformats-officedocument.spreadsheetml.comments+xml"/>
  <Override PartName="/xl/threadedComments/threadedComment4.xml" ContentType="application/vnd.ms-excel.threadedcomments+xml"/>
  <Override PartName="/xl/comments50.xml" ContentType="application/vnd.openxmlformats-officedocument.spreadsheetml.comments+xml"/>
  <Override PartName="/xl/threadedComments/threadedComment5.xml" ContentType="application/vnd.ms-excel.threadedcomments+xml"/>
  <Override PartName="/xl/comments51.xml" ContentType="application/vnd.openxmlformats-officedocument.spreadsheetml.comments+xml"/>
  <Override PartName="/xl/threadedComments/threadedComment6.xml" ContentType="application/vnd.ms-excel.threadedcomments+xml"/>
  <Override PartName="/xl/comments52.xml" ContentType="application/vnd.openxmlformats-officedocument.spreadsheetml.comments+xml"/>
  <Override PartName="/xl/threadedComments/threadedComment7.xml" ContentType="application/vnd.ms-excel.threadedcomments+xml"/>
  <Override PartName="/xl/comments53.xml" ContentType="application/vnd.openxmlformats-officedocument.spreadsheetml.comments+xml"/>
  <Override PartName="/xl/threadedComments/threadedComment8.xml" ContentType="application/vnd.ms-excel.threadedcomments+xml"/>
  <Override PartName="/xl/comments54.xml" ContentType="application/vnd.openxmlformats-officedocument.spreadsheetml.comments+xml"/>
  <Override PartName="/xl/threadedComments/threadedComment9.xml" ContentType="application/vnd.ms-excel.threadedcomments+xml"/>
  <Override PartName="/xl/comments55.xml" ContentType="application/vnd.openxmlformats-officedocument.spreadsheetml.comments+xml"/>
  <Override PartName="/xl/threadedComments/threadedComment10.xml" ContentType="application/vnd.ms-excel.threadedcomments+xml"/>
  <Override PartName="/xl/comments56.xml" ContentType="application/vnd.openxmlformats-officedocument.spreadsheetml.comments+xml"/>
  <Override PartName="/xl/threadedComments/threadedComment11.xml" ContentType="application/vnd.ms-excel.threadedcomments+xml"/>
  <Override PartName="/xl/comments57.xml" ContentType="application/vnd.openxmlformats-officedocument.spreadsheetml.comments+xml"/>
  <Override PartName="/xl/threadedComments/threadedComment12.xml" ContentType="application/vnd.ms-excel.threaded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Financial Statements\Operating Statements\FY 2021-2022\11 May\"/>
    </mc:Choice>
  </mc:AlternateContent>
  <xr:revisionPtr revIDLastSave="0" documentId="13_ncr:1_{7115704C-9C89-4F17-AC2C-AB52F2A21B40}" xr6:coauthVersionLast="47" xr6:coauthVersionMax="47" xr10:uidLastSave="{00000000-0000-0000-0000-000000000000}"/>
  <bookViews>
    <workbookView xWindow="-120" yWindow="-120" windowWidth="29040" windowHeight="17640" tabRatio="763" firstSheet="46" activeTab="46" xr2:uid="{00000000-000D-0000-FFFF-FFFF00000000}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May 2022" sheetId="259" r:id="rId47"/>
    <sheet name="Apr 2022" sheetId="258" state="hidden" r:id="rId48"/>
    <sheet name="Mar 2022" sheetId="257" state="hidden" r:id="rId49"/>
    <sheet name="Feb 2022" sheetId="256" state="hidden" r:id="rId50"/>
    <sheet name="Jan 2022" sheetId="255" state="hidden" r:id="rId51"/>
    <sheet name="Dec 2021" sheetId="254" state="hidden" r:id="rId52"/>
    <sheet name="Nov 2021" sheetId="253" state="hidden" r:id="rId53"/>
    <sheet name="Oct 2021" sheetId="252" state="hidden" r:id="rId54"/>
    <sheet name="Sep 2021" sheetId="251" state="hidden" r:id="rId55"/>
    <sheet name="Aug 2021" sheetId="250" state="hidden" r:id="rId56"/>
    <sheet name="July 2021" sheetId="249" state="hidden" r:id="rId57"/>
    <sheet name="FY 21-22 Budget" sheetId="248" state="hidden" r:id="rId58"/>
    <sheet name="June 2021 Final" sheetId="247" state="hidden" r:id="rId59"/>
    <sheet name="June 2021 Pre-Audit" sheetId="245" state="hidden" r:id="rId60"/>
    <sheet name="May 2021" sheetId="246" state="hidden" r:id="rId61"/>
    <sheet name="Apr 2021" sheetId="244" state="hidden" r:id="rId62"/>
    <sheet name="Mar 2021" sheetId="243" state="hidden" r:id="rId63"/>
    <sheet name="Feb 2021" sheetId="242" state="hidden" r:id="rId64"/>
    <sheet name="Jan 2021" sheetId="241" state="hidden" r:id="rId65"/>
    <sheet name="Dec 2020" sheetId="240" state="hidden" r:id="rId66"/>
    <sheet name="Nov 2020" sheetId="239" state="hidden" r:id="rId67"/>
    <sheet name="Oct 2020" sheetId="238" state="hidden" r:id="rId68"/>
    <sheet name="Sep 2020" sheetId="237" state="hidden" r:id="rId69"/>
    <sheet name="Aug 2020" sheetId="236" state="hidden" r:id="rId70"/>
    <sheet name="July 2020" sheetId="235" state="hidden" r:id="rId71"/>
    <sheet name="FY20-21 BUDGET" sheetId="234" state="hidden" r:id="rId72"/>
    <sheet name="June 2020 Pre-Audit" sheetId="232" state="hidden" r:id="rId73"/>
    <sheet name="May 2020" sheetId="231" state="hidden" r:id="rId74"/>
    <sheet name="Mar 2020" sheetId="230" state="hidden" r:id="rId75"/>
    <sheet name="Feb 2020" sheetId="229" state="hidden" r:id="rId76"/>
    <sheet name="February 2019" sheetId="218" state="hidden" r:id="rId77"/>
    <sheet name="Jan 2020" sheetId="228" state="hidden" r:id="rId78"/>
    <sheet name="Dec 2019" sheetId="227" state="hidden" r:id="rId79"/>
  </sheets>
  <definedNames>
    <definedName name="OSRRefD19_0x_1" localSheetId="61">'Apr 2021'!$E$20:$E$28</definedName>
    <definedName name="OSRRefD19_0x_1" localSheetId="47">'Apr 2022'!$E$20:$E$28</definedName>
    <definedName name="OSRRefD19_0x_1" localSheetId="69">'Aug 2020'!$E$20:$E$28</definedName>
    <definedName name="OSRRefD19_0x_1" localSheetId="55">'Aug 2021'!$E$20:$E$28</definedName>
    <definedName name="OSRRefD19_0x_1" localSheetId="65">'Dec 2020'!$E$20:$E$28</definedName>
    <definedName name="OSRRefD19_0x_1" localSheetId="51">'Dec 2021'!$E$20:$E$28</definedName>
    <definedName name="OSRRefD19_0x_1" localSheetId="63">'Feb 2021'!$E$20:$E$28</definedName>
    <definedName name="OSRRefD19_0x_1" localSheetId="49">'Feb 2022'!$E$20:$E$28</definedName>
    <definedName name="OSRRefD19_0x_1" localSheetId="57">'FY 21-22 Budget'!$E$20:$E$28</definedName>
    <definedName name="OSRRefD19_0x_1" localSheetId="71">'FY20-21 BUDGET'!$E$20:$E$28</definedName>
    <definedName name="OSRRefD19_0x_1" localSheetId="64">'Jan 2021'!$E$20:$E$28</definedName>
    <definedName name="OSRRefD19_0x_1" localSheetId="50">'Jan 2022'!$E$20:$E$28</definedName>
    <definedName name="OSRRefD19_0x_1" localSheetId="70">'July 2020'!$E$20:$E$28</definedName>
    <definedName name="OSRRefD19_0x_1" localSheetId="56">'July 2021'!$E$20:$E$28</definedName>
    <definedName name="OSRRefD19_0x_1" localSheetId="58">'June 2021 Final'!$E$20:$E$28</definedName>
    <definedName name="OSRRefD19_0x_1" localSheetId="59">'June 2021 Pre-Audit'!$E$20:$E$28</definedName>
    <definedName name="OSRRefD19_0x_1" localSheetId="62">'Mar 2021'!$E$20:$E$28</definedName>
    <definedName name="OSRRefD19_0x_1" localSheetId="48">'Mar 2022'!$E$20:$E$28</definedName>
    <definedName name="OSRRefD19_0x_1" localSheetId="60">'May 2021'!$E$20:$E$28</definedName>
    <definedName name="OSRRefD19_0x_1" localSheetId="46">'May 2022'!$E$20:$E$28</definedName>
    <definedName name="OSRRefD19_0x_1" localSheetId="66">'Nov 2020'!$E$20:$E$28</definedName>
    <definedName name="OSRRefD19_0x_1" localSheetId="52">'Nov 2021'!$E$20:$E$28</definedName>
    <definedName name="OSRRefD19_0x_1" localSheetId="67">'Oct 2020'!$E$20:$E$28</definedName>
    <definedName name="OSRRefD19_0x_1" localSheetId="53">'Oct 2021'!$E$20:$E$28</definedName>
    <definedName name="OSRRefD19_0x_1" localSheetId="68">'Sep 2020'!$E$20:$E$28</definedName>
    <definedName name="OSRRefD19_0x_1" localSheetId="54">'Sep 2021'!$E$20:$E$28</definedName>
    <definedName name="OSRRefD19_0x_10" localSheetId="61">'Apr 2021'!$N$20:$N$28</definedName>
    <definedName name="OSRRefD19_0x_10" localSheetId="47">'Apr 2022'!$N$20:$N$28</definedName>
    <definedName name="OSRRefD19_0x_10" localSheetId="69">'Aug 2020'!$N$20:$N$28</definedName>
    <definedName name="OSRRefD19_0x_10" localSheetId="55">'Aug 2021'!$N$20:$N$28</definedName>
    <definedName name="OSRRefD19_0x_10" localSheetId="65">'Dec 2020'!$N$20:$N$28</definedName>
    <definedName name="OSRRefD19_0x_10" localSheetId="51">'Dec 2021'!$N$20:$N$28</definedName>
    <definedName name="OSRRefD19_0x_10" localSheetId="63">'Feb 2021'!$N$20:$N$28</definedName>
    <definedName name="OSRRefD19_0x_10" localSheetId="49">'Feb 2022'!$N$20:$N$28</definedName>
    <definedName name="OSRRefD19_0x_10" localSheetId="57">'FY 21-22 Budget'!$N$20:$N$28</definedName>
    <definedName name="OSRRefD19_0x_10" localSheetId="71">'FY20-21 BUDGET'!$N$20:$N$28</definedName>
    <definedName name="OSRRefD19_0x_10" localSheetId="64">'Jan 2021'!$N$20:$N$28</definedName>
    <definedName name="OSRRefD19_0x_10" localSheetId="50">'Jan 2022'!$N$20:$N$28</definedName>
    <definedName name="OSRRefD19_0x_10" localSheetId="70">'July 2020'!$N$20:$N$28</definedName>
    <definedName name="OSRRefD19_0x_10" localSheetId="56">'July 2021'!$N$20:$N$28</definedName>
    <definedName name="OSRRefD19_0x_10" localSheetId="58">'June 2021 Final'!$N$20:$N$28</definedName>
    <definedName name="OSRRefD19_0x_10" localSheetId="59">'June 2021 Pre-Audit'!$N$20:$N$28</definedName>
    <definedName name="OSRRefD19_0x_10" localSheetId="62">'Mar 2021'!$N$20:$N$28</definedName>
    <definedName name="OSRRefD19_0x_10" localSheetId="48">'Mar 2022'!$N$20:$N$28</definedName>
    <definedName name="OSRRefD19_0x_10" localSheetId="60">'May 2021'!$N$20:$N$28</definedName>
    <definedName name="OSRRefD19_0x_10" localSheetId="46">'May 2022'!$N$20:$N$28</definedName>
    <definedName name="OSRRefD19_0x_10" localSheetId="66">'Nov 2020'!$N$20:$N$28</definedName>
    <definedName name="OSRRefD19_0x_10" localSheetId="52">'Nov 2021'!$N$20:$N$28</definedName>
    <definedName name="OSRRefD19_0x_10" localSheetId="67">'Oct 2020'!$N$20:$N$28</definedName>
    <definedName name="OSRRefD19_0x_10" localSheetId="53">'Oct 2021'!$N$20:$N$28</definedName>
    <definedName name="OSRRefD19_0x_10" localSheetId="68">'Sep 2020'!$N$20:$N$28</definedName>
    <definedName name="OSRRefD19_0x_10" localSheetId="54">'Sep 2021'!$N$20:$N$28</definedName>
    <definedName name="OSRRefD19_0x_11" localSheetId="61">'Apr 2021'!$O$20:$O$28</definedName>
    <definedName name="OSRRefD19_0x_11" localSheetId="47">'Apr 2022'!$O$20:$O$28</definedName>
    <definedName name="OSRRefD19_0x_11" localSheetId="69">'Aug 2020'!$O$20:$O$28</definedName>
    <definedName name="OSRRefD19_0x_11" localSheetId="55">'Aug 2021'!$O$20:$O$28</definedName>
    <definedName name="OSRRefD19_0x_11" localSheetId="65">'Dec 2020'!$O$20:$O$28</definedName>
    <definedName name="OSRRefD19_0x_11" localSheetId="51">'Dec 2021'!$O$20:$O$28</definedName>
    <definedName name="OSRRefD19_0x_11" localSheetId="63">'Feb 2021'!$O$20:$O$28</definedName>
    <definedName name="OSRRefD19_0x_11" localSheetId="49">'Feb 2022'!$O$20:$O$28</definedName>
    <definedName name="OSRRefD19_0x_11" localSheetId="57">'FY 21-22 Budget'!$O$20:$O$28</definedName>
    <definedName name="OSRRefD19_0x_11" localSheetId="71">'FY20-21 BUDGET'!$O$20:$O$28</definedName>
    <definedName name="OSRRefD19_0x_11" localSheetId="64">'Jan 2021'!$O$20:$O$28</definedName>
    <definedName name="OSRRefD19_0x_11" localSheetId="50">'Jan 2022'!$O$20:$O$28</definedName>
    <definedName name="OSRRefD19_0x_11" localSheetId="70">'July 2020'!$O$20:$O$28</definedName>
    <definedName name="OSRRefD19_0x_11" localSheetId="56">'July 2021'!$O$20:$O$28</definedName>
    <definedName name="OSRRefD19_0x_11" localSheetId="58">'June 2021 Final'!$O$20:$O$28</definedName>
    <definedName name="OSRRefD19_0x_11" localSheetId="59">'June 2021 Pre-Audit'!$O$20:$O$28</definedName>
    <definedName name="OSRRefD19_0x_11" localSheetId="62">'Mar 2021'!$O$20:$O$28</definedName>
    <definedName name="OSRRefD19_0x_11" localSheetId="48">'Mar 2022'!$O$20:$O$28</definedName>
    <definedName name="OSRRefD19_0x_11" localSheetId="60">'May 2021'!$O$20:$O$28</definedName>
    <definedName name="OSRRefD19_0x_11" localSheetId="46">'May 2022'!$O$20:$O$28</definedName>
    <definedName name="OSRRefD19_0x_11" localSheetId="66">'Nov 2020'!$O$20:$O$28</definedName>
    <definedName name="OSRRefD19_0x_11" localSheetId="52">'Nov 2021'!$O$20:$O$28</definedName>
    <definedName name="OSRRefD19_0x_11" localSheetId="67">'Oct 2020'!$O$20:$O$28</definedName>
    <definedName name="OSRRefD19_0x_11" localSheetId="53">'Oct 2021'!$O$20:$O$28</definedName>
    <definedName name="OSRRefD19_0x_11" localSheetId="68">'Sep 2020'!$O$20:$O$28</definedName>
    <definedName name="OSRRefD19_0x_11" localSheetId="54">'Sep 2021'!$O$20:$O$28</definedName>
    <definedName name="OSRRefD19_0x_2" localSheetId="61">'Apr 2021'!$F$20:$F$28</definedName>
    <definedName name="OSRRefD19_0x_2" localSheetId="47">'Apr 2022'!$F$20:$F$28</definedName>
    <definedName name="OSRRefD19_0x_2" localSheetId="69">'Aug 2020'!$F$20:$F$28</definedName>
    <definedName name="OSRRefD19_0x_2" localSheetId="55">'Aug 2021'!$F$20:$F$28</definedName>
    <definedName name="OSRRefD19_0x_2" localSheetId="65">'Dec 2020'!$F$20:$F$28</definedName>
    <definedName name="OSRRefD19_0x_2" localSheetId="51">'Dec 2021'!$F$20:$F$28</definedName>
    <definedName name="OSRRefD19_0x_2" localSheetId="63">'Feb 2021'!$F$20:$F$28</definedName>
    <definedName name="OSRRefD19_0x_2" localSheetId="49">'Feb 2022'!$F$20:$F$28</definedName>
    <definedName name="OSRRefD19_0x_2" localSheetId="57">'FY 21-22 Budget'!$F$20:$F$28</definedName>
    <definedName name="OSRRefD19_0x_2" localSheetId="71">'FY20-21 BUDGET'!$F$20:$F$28</definedName>
    <definedName name="OSRRefD19_0x_2" localSheetId="64">'Jan 2021'!$F$20:$F$28</definedName>
    <definedName name="OSRRefD19_0x_2" localSheetId="50">'Jan 2022'!$F$20:$F$28</definedName>
    <definedName name="OSRRefD19_0x_2" localSheetId="70">'July 2020'!$F$20:$F$28</definedName>
    <definedName name="OSRRefD19_0x_2" localSheetId="56">'July 2021'!$F$20:$F$28</definedName>
    <definedName name="OSRRefD19_0x_2" localSheetId="58">'June 2021 Final'!$F$20:$F$28</definedName>
    <definedName name="OSRRefD19_0x_2" localSheetId="59">'June 2021 Pre-Audit'!$F$20:$F$28</definedName>
    <definedName name="OSRRefD19_0x_2" localSheetId="62">'Mar 2021'!$F$20:$F$28</definedName>
    <definedName name="OSRRefD19_0x_2" localSheetId="48">'Mar 2022'!$F$20:$F$28</definedName>
    <definedName name="OSRRefD19_0x_2" localSheetId="60">'May 2021'!$F$20:$F$28</definedName>
    <definedName name="OSRRefD19_0x_2" localSheetId="46">'May 2022'!$F$20:$F$28</definedName>
    <definedName name="OSRRefD19_0x_2" localSheetId="66">'Nov 2020'!$F$20:$F$28</definedName>
    <definedName name="OSRRefD19_0x_2" localSheetId="52">'Nov 2021'!$F$20:$F$28</definedName>
    <definedName name="OSRRefD19_0x_2" localSheetId="67">'Oct 2020'!$F$20:$F$28</definedName>
    <definedName name="OSRRefD19_0x_2" localSheetId="53">'Oct 2021'!$F$20:$F$28</definedName>
    <definedName name="OSRRefD19_0x_2" localSheetId="68">'Sep 2020'!$F$20:$F$28</definedName>
    <definedName name="OSRRefD19_0x_2" localSheetId="54">'Sep 2021'!$F$20:$F$28</definedName>
    <definedName name="OSRRefD19_0x_3" localSheetId="61">'Apr 2021'!$G$20:$G$28</definedName>
    <definedName name="OSRRefD19_0x_3" localSheetId="47">'Apr 2022'!$G$20:$G$28</definedName>
    <definedName name="OSRRefD19_0x_3" localSheetId="69">'Aug 2020'!$G$20:$G$28</definedName>
    <definedName name="OSRRefD19_0x_3" localSheetId="55">'Aug 2021'!$G$20:$G$28</definedName>
    <definedName name="OSRRefD19_0x_3" localSheetId="65">'Dec 2020'!$G$20:$G$28</definedName>
    <definedName name="OSRRefD19_0x_3" localSheetId="51">'Dec 2021'!$G$20:$G$28</definedName>
    <definedName name="OSRRefD19_0x_3" localSheetId="63">'Feb 2021'!$G$20:$G$28</definedName>
    <definedName name="OSRRefD19_0x_3" localSheetId="49">'Feb 2022'!$G$20:$G$28</definedName>
    <definedName name="OSRRefD19_0x_3" localSheetId="57">'FY 21-22 Budget'!$G$20:$G$28</definedName>
    <definedName name="OSRRefD19_0x_3" localSheetId="71">'FY20-21 BUDGET'!$G$20:$G$28</definedName>
    <definedName name="OSRRefD19_0x_3" localSheetId="64">'Jan 2021'!$G$20:$G$28</definedName>
    <definedName name="OSRRefD19_0x_3" localSheetId="50">'Jan 2022'!$G$20:$G$28</definedName>
    <definedName name="OSRRefD19_0x_3" localSheetId="70">'July 2020'!$G$20:$G$28</definedName>
    <definedName name="OSRRefD19_0x_3" localSheetId="56">'July 2021'!$G$20:$G$28</definedName>
    <definedName name="OSRRefD19_0x_3" localSheetId="58">'June 2021 Final'!$G$20:$G$28</definedName>
    <definedName name="OSRRefD19_0x_3" localSheetId="59">'June 2021 Pre-Audit'!$G$20:$G$28</definedName>
    <definedName name="OSRRefD19_0x_3" localSheetId="62">'Mar 2021'!$G$20:$G$28</definedName>
    <definedName name="OSRRefD19_0x_3" localSheetId="48">'Mar 2022'!$G$20:$G$28</definedName>
    <definedName name="OSRRefD19_0x_3" localSheetId="60">'May 2021'!$G$20:$G$28</definedName>
    <definedName name="OSRRefD19_0x_3" localSheetId="46">'May 2022'!$G$20:$G$28</definedName>
    <definedName name="OSRRefD19_0x_3" localSheetId="66">'Nov 2020'!$G$20:$G$28</definedName>
    <definedName name="OSRRefD19_0x_3" localSheetId="52">'Nov 2021'!$G$20:$G$28</definedName>
    <definedName name="OSRRefD19_0x_3" localSheetId="67">'Oct 2020'!$G$20:$G$28</definedName>
    <definedName name="OSRRefD19_0x_3" localSheetId="53">'Oct 2021'!$G$20:$G$28</definedName>
    <definedName name="OSRRefD19_0x_3" localSheetId="68">'Sep 2020'!$G$20:$G$28</definedName>
    <definedName name="OSRRefD19_0x_3" localSheetId="54">'Sep 2021'!$G$20:$G$28</definedName>
    <definedName name="OSRRefD19_0x_4" localSheetId="61">'Apr 2021'!$H$20:$H$28</definedName>
    <definedName name="OSRRefD19_0x_4" localSheetId="47">'Apr 2022'!$H$20:$H$28</definedName>
    <definedName name="OSRRefD19_0x_4" localSheetId="69">'Aug 2020'!$H$20:$H$28</definedName>
    <definedName name="OSRRefD19_0x_4" localSheetId="55">'Aug 2021'!$H$20:$H$28</definedName>
    <definedName name="OSRRefD19_0x_4" localSheetId="65">'Dec 2020'!$H$20:$H$28</definedName>
    <definedName name="OSRRefD19_0x_4" localSheetId="51">'Dec 2021'!$H$20:$H$28</definedName>
    <definedName name="OSRRefD19_0x_4" localSheetId="63">'Feb 2021'!$H$20:$H$28</definedName>
    <definedName name="OSRRefD19_0x_4" localSheetId="49">'Feb 2022'!$H$20:$H$28</definedName>
    <definedName name="OSRRefD19_0x_4" localSheetId="57">'FY 21-22 Budget'!$H$20:$H$28</definedName>
    <definedName name="OSRRefD19_0x_4" localSheetId="71">'FY20-21 BUDGET'!$H$20:$H$28</definedName>
    <definedName name="OSRRefD19_0x_4" localSheetId="64">'Jan 2021'!$H$20:$H$28</definedName>
    <definedName name="OSRRefD19_0x_4" localSheetId="50">'Jan 2022'!$H$20:$H$28</definedName>
    <definedName name="OSRRefD19_0x_4" localSheetId="70">'July 2020'!$H$20:$H$28</definedName>
    <definedName name="OSRRefD19_0x_4" localSheetId="56">'July 2021'!$H$20:$H$28</definedName>
    <definedName name="OSRRefD19_0x_4" localSheetId="58">'June 2021 Final'!$H$20:$H$28</definedName>
    <definedName name="OSRRefD19_0x_4" localSheetId="59">'June 2021 Pre-Audit'!$H$20:$H$28</definedName>
    <definedName name="OSRRefD19_0x_4" localSheetId="62">'Mar 2021'!$H$20:$H$28</definedName>
    <definedName name="OSRRefD19_0x_4" localSheetId="48">'Mar 2022'!$H$20:$H$28</definedName>
    <definedName name="OSRRefD19_0x_4" localSheetId="60">'May 2021'!$H$20:$H$28</definedName>
    <definedName name="OSRRefD19_0x_4" localSheetId="46">'May 2022'!$H$20:$H$28</definedName>
    <definedName name="OSRRefD19_0x_4" localSheetId="66">'Nov 2020'!$H$20:$H$28</definedName>
    <definedName name="OSRRefD19_0x_4" localSheetId="52">'Nov 2021'!$H$20:$H$28</definedName>
    <definedName name="OSRRefD19_0x_4" localSheetId="67">'Oct 2020'!$H$20:$H$28</definedName>
    <definedName name="OSRRefD19_0x_4" localSheetId="53">'Oct 2021'!$H$20:$H$28</definedName>
    <definedName name="OSRRefD19_0x_4" localSheetId="68">'Sep 2020'!$H$20:$H$28</definedName>
    <definedName name="OSRRefD19_0x_4" localSheetId="54">'Sep 2021'!$H$20:$H$28</definedName>
    <definedName name="OSRRefD19_0x_5" localSheetId="61">'Apr 2021'!$I$20:$I$28</definedName>
    <definedName name="OSRRefD19_0x_5" localSheetId="47">'Apr 2022'!$I$20:$I$28</definedName>
    <definedName name="OSRRefD19_0x_5" localSheetId="69">'Aug 2020'!$I$20:$I$28</definedName>
    <definedName name="OSRRefD19_0x_5" localSheetId="55">'Aug 2021'!$I$20:$I$28</definedName>
    <definedName name="OSRRefD19_0x_5" localSheetId="65">'Dec 2020'!$I$20:$I$28</definedName>
    <definedName name="OSRRefD19_0x_5" localSheetId="51">'Dec 2021'!$I$20:$I$28</definedName>
    <definedName name="OSRRefD19_0x_5" localSheetId="63">'Feb 2021'!$I$20:$I$28</definedName>
    <definedName name="OSRRefD19_0x_5" localSheetId="49">'Feb 2022'!$I$20:$I$28</definedName>
    <definedName name="OSRRefD19_0x_5" localSheetId="57">'FY 21-22 Budget'!$I$20:$I$28</definedName>
    <definedName name="OSRRefD19_0x_5" localSheetId="71">'FY20-21 BUDGET'!$I$20:$I$28</definedName>
    <definedName name="OSRRefD19_0x_5" localSheetId="64">'Jan 2021'!$I$20:$I$28</definedName>
    <definedName name="OSRRefD19_0x_5" localSheetId="50">'Jan 2022'!$I$20:$I$28</definedName>
    <definedName name="OSRRefD19_0x_5" localSheetId="70">'July 2020'!$I$20:$I$28</definedName>
    <definedName name="OSRRefD19_0x_5" localSheetId="56">'July 2021'!$I$20:$I$28</definedName>
    <definedName name="OSRRefD19_0x_5" localSheetId="58">'June 2021 Final'!$I$20:$I$28</definedName>
    <definedName name="OSRRefD19_0x_5" localSheetId="59">'June 2021 Pre-Audit'!$I$20:$I$28</definedName>
    <definedName name="OSRRefD19_0x_5" localSheetId="62">'Mar 2021'!$I$20:$I$28</definedName>
    <definedName name="OSRRefD19_0x_5" localSheetId="48">'Mar 2022'!$I$20:$I$28</definedName>
    <definedName name="OSRRefD19_0x_5" localSheetId="60">'May 2021'!$I$20:$I$28</definedName>
    <definedName name="OSRRefD19_0x_5" localSheetId="46">'May 2022'!$I$20:$I$28</definedName>
    <definedName name="OSRRefD19_0x_5" localSheetId="66">'Nov 2020'!$I$20:$I$28</definedName>
    <definedName name="OSRRefD19_0x_5" localSheetId="52">'Nov 2021'!$I$20:$I$28</definedName>
    <definedName name="OSRRefD19_0x_5" localSheetId="67">'Oct 2020'!$I$20:$I$28</definedName>
    <definedName name="OSRRefD19_0x_5" localSheetId="53">'Oct 2021'!$I$20:$I$28</definedName>
    <definedName name="OSRRefD19_0x_5" localSheetId="68">'Sep 2020'!$I$20:$I$28</definedName>
    <definedName name="OSRRefD19_0x_5" localSheetId="54">'Sep 2021'!$I$20:$I$28</definedName>
    <definedName name="OSRRefD19_0x_6" localSheetId="61">'Apr 2021'!$J$20:$J$28</definedName>
    <definedName name="OSRRefD19_0x_6" localSheetId="47">'Apr 2022'!$J$20:$J$28</definedName>
    <definedName name="OSRRefD19_0x_6" localSheetId="69">'Aug 2020'!$J$20:$J$28</definedName>
    <definedName name="OSRRefD19_0x_6" localSheetId="55">'Aug 2021'!$J$20:$J$28</definedName>
    <definedName name="OSRRefD19_0x_6" localSheetId="65">'Dec 2020'!$J$20:$J$28</definedName>
    <definedName name="OSRRefD19_0x_6" localSheetId="51">'Dec 2021'!$J$20:$J$28</definedName>
    <definedName name="OSRRefD19_0x_6" localSheetId="63">'Feb 2021'!$J$20:$J$28</definedName>
    <definedName name="OSRRefD19_0x_6" localSheetId="49">'Feb 2022'!$J$20:$J$28</definedName>
    <definedName name="OSRRefD19_0x_6" localSheetId="57">'FY 21-22 Budget'!$J$20:$J$28</definedName>
    <definedName name="OSRRefD19_0x_6" localSheetId="71">'FY20-21 BUDGET'!$J$20:$J$28</definedName>
    <definedName name="OSRRefD19_0x_6" localSheetId="64">'Jan 2021'!$J$20:$J$28</definedName>
    <definedName name="OSRRefD19_0x_6" localSheetId="50">'Jan 2022'!$J$20:$J$28</definedName>
    <definedName name="OSRRefD19_0x_6" localSheetId="70">'July 2020'!$J$20:$J$28</definedName>
    <definedName name="OSRRefD19_0x_6" localSheetId="56">'July 2021'!$J$20:$J$28</definedName>
    <definedName name="OSRRefD19_0x_6" localSheetId="58">'June 2021 Final'!$J$20:$J$28</definedName>
    <definedName name="OSRRefD19_0x_6" localSheetId="59">'June 2021 Pre-Audit'!$J$20:$J$28</definedName>
    <definedName name="OSRRefD19_0x_6" localSheetId="62">'Mar 2021'!$J$20:$J$28</definedName>
    <definedName name="OSRRefD19_0x_6" localSheetId="48">'Mar 2022'!$J$20:$J$28</definedName>
    <definedName name="OSRRefD19_0x_6" localSheetId="60">'May 2021'!$J$20:$J$28</definedName>
    <definedName name="OSRRefD19_0x_6" localSheetId="46">'May 2022'!$J$20:$J$28</definedName>
    <definedName name="OSRRefD19_0x_6" localSheetId="66">'Nov 2020'!$J$20:$J$28</definedName>
    <definedName name="OSRRefD19_0x_6" localSheetId="52">'Nov 2021'!$J$20:$J$28</definedName>
    <definedName name="OSRRefD19_0x_6" localSheetId="67">'Oct 2020'!$J$20:$J$28</definedName>
    <definedName name="OSRRefD19_0x_6" localSheetId="53">'Oct 2021'!$J$20:$J$28</definedName>
    <definedName name="OSRRefD19_0x_6" localSheetId="68">'Sep 2020'!$J$20:$J$28</definedName>
    <definedName name="OSRRefD19_0x_6" localSheetId="54">'Sep 2021'!$J$20:$J$28</definedName>
    <definedName name="OSRRefD19_0x_7" localSheetId="61">'Apr 2021'!$K$20:$K$28</definedName>
    <definedName name="OSRRefD19_0x_7" localSheetId="47">'Apr 2022'!$K$20:$K$28</definedName>
    <definedName name="OSRRefD19_0x_7" localSheetId="69">'Aug 2020'!$K$20:$K$28</definedName>
    <definedName name="OSRRefD19_0x_7" localSheetId="55">'Aug 2021'!$K$20:$K$28</definedName>
    <definedName name="OSRRefD19_0x_7" localSheetId="65">'Dec 2020'!$K$20:$K$28</definedName>
    <definedName name="OSRRefD19_0x_7" localSheetId="51">'Dec 2021'!$K$20:$K$28</definedName>
    <definedName name="OSRRefD19_0x_7" localSheetId="63">'Feb 2021'!$K$20:$K$28</definedName>
    <definedName name="OSRRefD19_0x_7" localSheetId="49">'Feb 2022'!$K$20:$K$28</definedName>
    <definedName name="OSRRefD19_0x_7" localSheetId="57">'FY 21-22 Budget'!$K$20:$K$28</definedName>
    <definedName name="OSRRefD19_0x_7" localSheetId="71">'FY20-21 BUDGET'!$K$20:$K$28</definedName>
    <definedName name="OSRRefD19_0x_7" localSheetId="64">'Jan 2021'!$K$20:$K$28</definedName>
    <definedName name="OSRRefD19_0x_7" localSheetId="50">'Jan 2022'!$K$20:$K$28</definedName>
    <definedName name="OSRRefD19_0x_7" localSheetId="70">'July 2020'!$K$20:$K$28</definedName>
    <definedName name="OSRRefD19_0x_7" localSheetId="56">'July 2021'!$K$20:$K$28</definedName>
    <definedName name="OSRRefD19_0x_7" localSheetId="58">'June 2021 Final'!$K$20:$K$28</definedName>
    <definedName name="OSRRefD19_0x_7" localSheetId="59">'June 2021 Pre-Audit'!$K$20:$K$28</definedName>
    <definedName name="OSRRefD19_0x_7" localSheetId="62">'Mar 2021'!$K$20:$K$28</definedName>
    <definedName name="OSRRefD19_0x_7" localSheetId="48">'Mar 2022'!$K$20:$K$28</definedName>
    <definedName name="OSRRefD19_0x_7" localSheetId="60">'May 2021'!$K$20:$K$28</definedName>
    <definedName name="OSRRefD19_0x_7" localSheetId="46">'May 2022'!$K$20:$K$28</definedName>
    <definedName name="OSRRefD19_0x_7" localSheetId="66">'Nov 2020'!$K$20:$K$28</definedName>
    <definedName name="OSRRefD19_0x_7" localSheetId="52">'Nov 2021'!$K$20:$K$28</definedName>
    <definedName name="OSRRefD19_0x_7" localSheetId="67">'Oct 2020'!$K$20:$K$28</definedName>
    <definedName name="OSRRefD19_0x_7" localSheetId="53">'Oct 2021'!$K$20:$K$28</definedName>
    <definedName name="OSRRefD19_0x_7" localSheetId="68">'Sep 2020'!$K$20:$K$28</definedName>
    <definedName name="OSRRefD19_0x_7" localSheetId="54">'Sep 2021'!$K$20:$K$28</definedName>
    <definedName name="OSRRefD19_0x_8" localSheetId="61">'Apr 2021'!$L$20:$L$28</definedName>
    <definedName name="OSRRefD19_0x_8" localSheetId="47">'Apr 2022'!$L$20:$L$28</definedName>
    <definedName name="OSRRefD19_0x_8" localSheetId="69">'Aug 2020'!$L$20:$L$28</definedName>
    <definedName name="OSRRefD19_0x_8" localSheetId="55">'Aug 2021'!$L$20:$L$28</definedName>
    <definedName name="OSRRefD19_0x_8" localSheetId="65">'Dec 2020'!$L$20:$L$28</definedName>
    <definedName name="OSRRefD19_0x_8" localSheetId="51">'Dec 2021'!$L$20:$L$28</definedName>
    <definedName name="OSRRefD19_0x_8" localSheetId="63">'Feb 2021'!$L$20:$L$28</definedName>
    <definedName name="OSRRefD19_0x_8" localSheetId="49">'Feb 2022'!$L$20:$L$28</definedName>
    <definedName name="OSRRefD19_0x_8" localSheetId="57">'FY 21-22 Budget'!$L$20:$L$28</definedName>
    <definedName name="OSRRefD19_0x_8" localSheetId="71">'FY20-21 BUDGET'!$L$20:$L$28</definedName>
    <definedName name="OSRRefD19_0x_8" localSheetId="64">'Jan 2021'!$L$20:$L$28</definedName>
    <definedName name="OSRRefD19_0x_8" localSheetId="50">'Jan 2022'!$L$20:$L$28</definedName>
    <definedName name="OSRRefD19_0x_8" localSheetId="70">'July 2020'!$L$20:$L$28</definedName>
    <definedName name="OSRRefD19_0x_8" localSheetId="56">'July 2021'!$L$20:$L$28</definedName>
    <definedName name="OSRRefD19_0x_8" localSheetId="58">'June 2021 Final'!$L$20:$L$28</definedName>
    <definedName name="OSRRefD19_0x_8" localSheetId="59">'June 2021 Pre-Audit'!$L$20:$L$28</definedName>
    <definedName name="OSRRefD19_0x_8" localSheetId="62">'Mar 2021'!$L$20:$L$28</definedName>
    <definedName name="OSRRefD19_0x_8" localSheetId="48">'Mar 2022'!$L$20:$L$28</definedName>
    <definedName name="OSRRefD19_0x_8" localSheetId="60">'May 2021'!$L$20:$L$28</definedName>
    <definedName name="OSRRefD19_0x_8" localSheetId="46">'May 2022'!$L$20:$L$28</definedName>
    <definedName name="OSRRefD19_0x_8" localSheetId="66">'Nov 2020'!$L$20:$L$28</definedName>
    <definedName name="OSRRefD19_0x_8" localSheetId="52">'Nov 2021'!$L$20:$L$28</definedName>
    <definedName name="OSRRefD19_0x_8" localSheetId="67">'Oct 2020'!$L$20:$L$28</definedName>
    <definedName name="OSRRefD19_0x_8" localSheetId="53">'Oct 2021'!$L$20:$L$28</definedName>
    <definedName name="OSRRefD19_0x_8" localSheetId="68">'Sep 2020'!$L$20:$L$28</definedName>
    <definedName name="OSRRefD19_0x_8" localSheetId="54">'Sep 2021'!$L$20:$L$28</definedName>
    <definedName name="OSRRefD19_0x_9" localSheetId="61">'Apr 2021'!$M$20:$M$28</definedName>
    <definedName name="OSRRefD19_0x_9" localSheetId="47">'Apr 2022'!$M$20:$M$28</definedName>
    <definedName name="OSRRefD19_0x_9" localSheetId="69">'Aug 2020'!$M$20:$M$28</definedName>
    <definedName name="OSRRefD19_0x_9" localSheetId="55">'Aug 2021'!$M$20:$M$28</definedName>
    <definedName name="OSRRefD19_0x_9" localSheetId="65">'Dec 2020'!$M$20:$M$28</definedName>
    <definedName name="OSRRefD19_0x_9" localSheetId="51">'Dec 2021'!$M$20:$M$28</definedName>
    <definedName name="OSRRefD19_0x_9" localSheetId="63">'Feb 2021'!$M$20:$M$28</definedName>
    <definedName name="OSRRefD19_0x_9" localSheetId="49">'Feb 2022'!$M$20:$M$28</definedName>
    <definedName name="OSRRefD19_0x_9" localSheetId="57">'FY 21-22 Budget'!$M$20:$M$28</definedName>
    <definedName name="OSRRefD19_0x_9" localSheetId="71">'FY20-21 BUDGET'!$M$20:$M$28</definedName>
    <definedName name="OSRRefD19_0x_9" localSheetId="64">'Jan 2021'!$M$20:$M$28</definedName>
    <definedName name="OSRRefD19_0x_9" localSheetId="50">'Jan 2022'!$M$20:$M$28</definedName>
    <definedName name="OSRRefD19_0x_9" localSheetId="70">'July 2020'!$M$20:$M$28</definedName>
    <definedName name="OSRRefD19_0x_9" localSheetId="56">'July 2021'!$M$20:$M$28</definedName>
    <definedName name="OSRRefD19_0x_9" localSheetId="58">'June 2021 Final'!$M$20:$M$28</definedName>
    <definedName name="OSRRefD19_0x_9" localSheetId="59">'June 2021 Pre-Audit'!$M$20:$M$28</definedName>
    <definedName name="OSRRefD19_0x_9" localSheetId="62">'Mar 2021'!$M$20:$M$28</definedName>
    <definedName name="OSRRefD19_0x_9" localSheetId="48">'Mar 2022'!$M$20:$M$28</definedName>
    <definedName name="OSRRefD19_0x_9" localSheetId="60">'May 2021'!$M$20:$M$28</definedName>
    <definedName name="OSRRefD19_0x_9" localSheetId="46">'May 2022'!$M$20:$M$28</definedName>
    <definedName name="OSRRefD19_0x_9" localSheetId="66">'Nov 2020'!$M$20:$M$28</definedName>
    <definedName name="OSRRefD19_0x_9" localSheetId="52">'Nov 2021'!$M$20:$M$28</definedName>
    <definedName name="OSRRefD19_0x_9" localSheetId="67">'Oct 2020'!$M$20:$M$28</definedName>
    <definedName name="OSRRefD19_0x_9" localSheetId="53">'Oct 2021'!$M$20:$M$28</definedName>
    <definedName name="OSRRefD19_0x_9" localSheetId="68">'Sep 2020'!$M$20:$M$28</definedName>
    <definedName name="OSRRefD19_0x_9" localSheetId="54">'Sep 2021'!$M$20:$M$28</definedName>
    <definedName name="OSRRefD29_0x" localSheetId="61">'Apr 2021'!$D$25:$N$25</definedName>
    <definedName name="OSRRefD29_0x" localSheetId="47">'Apr 2022'!$D$25:$N$25</definedName>
    <definedName name="OSRRefD29_0x" localSheetId="39">'April 2019'!$D$25:$O$25</definedName>
    <definedName name="OSRRefD29_0x" localSheetId="42">'Aug 2019'!$D$25:$O$25</definedName>
    <definedName name="OSRRefD29_0x" localSheetId="69">'Aug 2020'!$D$25:$N$25</definedName>
    <definedName name="OSRRefD29_0x" localSheetId="55">'Aug 2021'!$D$25:$N$25</definedName>
    <definedName name="OSRRefD29_0x" localSheetId="32">'August 2018'!$D$25:$O$25</definedName>
    <definedName name="OSRRefD29_0x" localSheetId="40">'Budget FY 2019-20'!$D$25:$O$25</definedName>
    <definedName name="OSRRefD29_0x" localSheetId="78">'Dec 2019'!$D$25:$O$25</definedName>
    <definedName name="OSRRefD29_0x" localSheetId="65">'Dec 2020'!$D$25:$N$25</definedName>
    <definedName name="OSRRefD29_0x" localSheetId="51">'Dec 2021'!$D$25:$N$25</definedName>
    <definedName name="OSRRefD29_0x" localSheetId="36">'December 2018'!$D$25:$O$25</definedName>
    <definedName name="OSRRefD29_0x" localSheetId="75">'Feb 2020'!$D$25:$O$25</definedName>
    <definedName name="OSRRefD29_0x" localSheetId="63">'Feb 2021'!$D$25:$N$25</definedName>
    <definedName name="OSRRefD29_0x" localSheetId="49">'Feb 2022'!$D$25:$N$25</definedName>
    <definedName name="OSRRefD29_0x" localSheetId="76">'February 2019'!$D$25:$O$25</definedName>
    <definedName name="OSRRefD29_0x" localSheetId="30">'FY 2018-2019 Budget'!$D$25:$O$25</definedName>
    <definedName name="OSRRefD29_0x" localSheetId="57">'FY 21-22 Budget'!$D$25:$N$25</definedName>
    <definedName name="OSRRefD29_0x" localSheetId="71">'FY20-21 BUDGET'!$D$25:$N$25</definedName>
    <definedName name="OSRRefD29_0x" localSheetId="77">'Jan 2020'!$D$25:$O$25</definedName>
    <definedName name="OSRRefD29_0x" localSheetId="64">'Jan 2021'!$D$25:$N$25</definedName>
    <definedName name="OSRRefD29_0x" localSheetId="50">'Jan 2022'!$D$25:$N$25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70">'July 2020'!$D$25:$N$25</definedName>
    <definedName name="OSRRefD29_0x" localSheetId="56">'July 2021'!$D$25:$N$25</definedName>
    <definedName name="OSRRefD29_0x" localSheetId="72">'June 2020 Pre-Audit'!$D$25:$N$25</definedName>
    <definedName name="OSRRefD29_0x" localSheetId="58">'June 2021 Final'!$D$25:$N$25</definedName>
    <definedName name="OSRRefD29_0x" localSheetId="59">'June 2021 Pre-Audit'!$D$25:$N$25</definedName>
    <definedName name="OSRRefD29_0x" localSheetId="74">'Mar 2020'!$D$25:$N$25</definedName>
    <definedName name="OSRRefD29_0x" localSheetId="62">'Mar 2021'!$D$25:$N$25</definedName>
    <definedName name="OSRRefD29_0x" localSheetId="48">'Mar 2022'!$D$25:$N$25</definedName>
    <definedName name="OSRRefD29_0x" localSheetId="38">'March 2019'!$D$25:$O$25</definedName>
    <definedName name="OSRRefD29_0x" localSheetId="73">'May 2020'!$D$25:$N$25</definedName>
    <definedName name="OSRRefD29_0x" localSheetId="60">'May 2021'!$D$25:$N$25</definedName>
    <definedName name="OSRRefD29_0x" localSheetId="46">'May 2022'!$D$25:$N$25</definedName>
    <definedName name="OSRRefD29_0x" localSheetId="45">'Nov 2019'!$D$25:$O$25</definedName>
    <definedName name="OSRRefD29_0x" localSheetId="66">'Nov 2020'!$D$25:$N$25</definedName>
    <definedName name="OSRRefD29_0x" localSheetId="52">'Nov 2021'!$D$25:$N$25</definedName>
    <definedName name="OSRRefD29_0x" localSheetId="35">'November 2018'!$D$25:$O$25</definedName>
    <definedName name="OSRRefD29_0x" localSheetId="44">'Oct 2019'!$D$25:$O$25</definedName>
    <definedName name="OSRRefD29_0x" localSheetId="67">'Oct 2020'!$D$25:$N$25</definedName>
    <definedName name="OSRRefD29_0x" localSheetId="53">'Oct 2021'!$D$25:$N$25</definedName>
    <definedName name="OSRRefD29_0x" localSheetId="34">'October 2018'!$D$25:$O$25</definedName>
    <definedName name="OSRRefD29_0x" localSheetId="68">'Sep 2020'!$D$25:$N$25</definedName>
    <definedName name="OSRRefD29_0x" localSheetId="54">'Sep 2021'!$D$25:$N$25</definedName>
    <definedName name="OSRRefD29_0x" localSheetId="43">'Sept 2019'!$D$25:$O$25</definedName>
    <definedName name="OSRRefD29_0x" localSheetId="33">'September 2018'!$D$25:$O$25</definedName>
    <definedName name="OSRRefD30_0x" localSheetId="61">'Apr 2021'!$D$26:$N$26</definedName>
    <definedName name="OSRRefD30_0x" localSheetId="47">'Apr 2022'!$D$26:$N$26</definedName>
    <definedName name="OSRRefD30_0x" localSheetId="39">'April 2019'!$D$26:$O$26</definedName>
    <definedName name="OSRRefD30_0x" localSheetId="42">'Aug 2019'!$D$26:$O$26</definedName>
    <definedName name="OSRRefD30_0x" localSheetId="69">'Aug 2020'!$D$26:$N$26</definedName>
    <definedName name="OSRRefD30_0x" localSheetId="55">'Aug 2021'!$D$26:$N$26</definedName>
    <definedName name="OSRRefD30_0x" localSheetId="32">'August 2018'!$D$26:$O$26</definedName>
    <definedName name="OSRRefD30_0x" localSheetId="40">'Budget FY 2019-20'!$D$26:$O$26</definedName>
    <definedName name="OSRRefD30_0x" localSheetId="78">'Dec 2019'!$D$26:$O$26</definedName>
    <definedName name="OSRRefD30_0x" localSheetId="65">'Dec 2020'!$D$26:$N$26</definedName>
    <definedName name="OSRRefD30_0x" localSheetId="51">'Dec 2021'!$D$26:$N$26</definedName>
    <definedName name="OSRRefD30_0x" localSheetId="36">'December 2018'!$D$26:$O$26</definedName>
    <definedName name="OSRRefD30_0x" localSheetId="75">'Feb 2020'!$D$26:$O$26</definedName>
    <definedName name="OSRRefD30_0x" localSheetId="63">'Feb 2021'!$D$26:$N$26</definedName>
    <definedName name="OSRRefD30_0x" localSheetId="49">'Feb 2022'!$D$26:$N$26</definedName>
    <definedName name="OSRRefD30_0x" localSheetId="76">'February 2019'!$D$26:$O$26</definedName>
    <definedName name="OSRRefD30_0x" localSheetId="30">'FY 2018-2019 Budget'!$D$26:$O$26</definedName>
    <definedName name="OSRRefD30_0x" localSheetId="57">'FY 21-22 Budget'!$D$26:$N$26</definedName>
    <definedName name="OSRRefD30_0x" localSheetId="71">'FY20-21 BUDGET'!$D$26:$N$26</definedName>
    <definedName name="OSRRefD30_0x" localSheetId="77">'Jan 2020'!$D$26:$O$26</definedName>
    <definedName name="OSRRefD30_0x" localSheetId="64">'Jan 2021'!$D$26:$N$26</definedName>
    <definedName name="OSRRefD30_0x" localSheetId="50">'Jan 2022'!$D$26:$N$26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70">'July 2020'!$D$26:$N$26</definedName>
    <definedName name="OSRRefD30_0x" localSheetId="56">'July 2021'!$D$26:$N$26</definedName>
    <definedName name="OSRRefD30_0x" localSheetId="72">'June 2020 Pre-Audit'!$D$26:$N$26</definedName>
    <definedName name="OSRRefD30_0x" localSheetId="58">'June 2021 Final'!$D$26:$N$26</definedName>
    <definedName name="OSRRefD30_0x" localSheetId="59">'June 2021 Pre-Audit'!$D$26:$N$26</definedName>
    <definedName name="OSRRefD30_0x" localSheetId="74">'Mar 2020'!$D$26:$N$26</definedName>
    <definedName name="OSRRefD30_0x" localSheetId="62">'Mar 2021'!$D$26:$N$26</definedName>
    <definedName name="OSRRefD30_0x" localSheetId="48">'Mar 2022'!$D$26:$N$26</definedName>
    <definedName name="OSRRefD30_0x" localSheetId="38">'March 2019'!$D$26:$O$26</definedName>
    <definedName name="OSRRefD30_0x" localSheetId="73">'May 2020'!$D$26:$N$26</definedName>
    <definedName name="OSRRefD30_0x" localSheetId="60">'May 2021'!$D$26:$N$26</definedName>
    <definedName name="OSRRefD30_0x" localSheetId="46">'May 2022'!$D$26:$N$26</definedName>
    <definedName name="OSRRefD30_0x" localSheetId="45">'Nov 2019'!$D$26:$O$26</definedName>
    <definedName name="OSRRefD30_0x" localSheetId="66">'Nov 2020'!$D$26:$N$26</definedName>
    <definedName name="OSRRefD30_0x" localSheetId="52">'Nov 2021'!$D$26:$N$26</definedName>
    <definedName name="OSRRefD30_0x" localSheetId="35">'November 2018'!$D$26:$O$26</definedName>
    <definedName name="OSRRefD30_0x" localSheetId="44">'Oct 2019'!$D$26:$O$26</definedName>
    <definedName name="OSRRefD30_0x" localSheetId="67">'Oct 2020'!$D$26:$N$26</definedName>
    <definedName name="OSRRefD30_0x" localSheetId="53">'Oct 2021'!$D$26:$N$26</definedName>
    <definedName name="OSRRefD30_0x" localSheetId="34">'October 2018'!$D$26:$O$26</definedName>
    <definedName name="OSRRefD30_0x" localSheetId="68">'Sep 2020'!$D$26:$N$26</definedName>
    <definedName name="OSRRefD30_0x" localSheetId="54">'Sep 2021'!$D$26:$N$26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61">'Apr 2021'!$A$1:$N$64</definedName>
    <definedName name="_xlnm.Print_Area" localSheetId="47">'Apr 2022'!$A$1:$N$67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69">'Aug 2020'!$A$1:$N$64</definedName>
    <definedName name="_xlnm.Print_Area" localSheetId="55">'Aug 2021'!$A$1:$N$67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78">'Dec 2019'!$A$1:$N$64</definedName>
    <definedName name="_xlnm.Print_Area" localSheetId="65">'Dec 2020'!$A$1:$N$64</definedName>
    <definedName name="_xlnm.Print_Area" localSheetId="51">'Dec 2021'!$A$1:$N$67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75">'Feb 2020'!$A$1:$N$64</definedName>
    <definedName name="_xlnm.Print_Area" localSheetId="63">'Feb 2021'!$A$1:$N$64</definedName>
    <definedName name="_xlnm.Print_Area" localSheetId="49">'Feb 2022'!$A$1:$N$67</definedName>
    <definedName name="_xlnm.Print_Area" localSheetId="76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57">'FY 21-22 Budget'!$A$1:$N$67</definedName>
    <definedName name="_xlnm.Print_Area" localSheetId="2">'FY2016-17 Budget'!$A$1:$N$64</definedName>
    <definedName name="_xlnm.Print_Area" localSheetId="71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77">'Jan 2020'!$A$1:$N$64</definedName>
    <definedName name="_xlnm.Print_Area" localSheetId="64">'Jan 2021'!$A$1:$N$64</definedName>
    <definedName name="_xlnm.Print_Area" localSheetId="50">'Jan 2022'!$A$1:$N$67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70">'July 2020'!$A$1:$N$64</definedName>
    <definedName name="_xlnm.Print_Area" localSheetId="56">'July 2021'!$A$1:$N$67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72">'June 2020 Pre-Audit'!$A$1:$N$64</definedName>
    <definedName name="_xlnm.Print_Area" localSheetId="58">'June 2021 Final'!$A$1:$N$67</definedName>
    <definedName name="_xlnm.Print_Area" localSheetId="59">'June 2021 Pre-Audit'!$A$1:$N$67</definedName>
    <definedName name="_xlnm.Print_Area" localSheetId="25">'Mar  2018'!$A$1:$N$64</definedName>
    <definedName name="_xlnm.Print_Area" localSheetId="11">'Mar 2017'!$A$1:$N$64</definedName>
    <definedName name="_xlnm.Print_Area" localSheetId="74">'Mar 2020'!$A$1:$N$64</definedName>
    <definedName name="_xlnm.Print_Area" localSheetId="62">'Mar 2021'!$A$1:$N$64</definedName>
    <definedName name="_xlnm.Print_Area" localSheetId="48">'Mar 2022'!$A$1:$N$67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3">'May 2020'!$A$1:$N$64</definedName>
    <definedName name="_xlnm.Print_Area" localSheetId="60">'May 2021'!$A$1:$N$64</definedName>
    <definedName name="_xlnm.Print_Area" localSheetId="46">'May 2022'!$A$1:$N$67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66">'Nov 2020'!$A$1:$N$64</definedName>
    <definedName name="_xlnm.Print_Area" localSheetId="52">'Nov 2021'!$A$1:$N$67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67">'Oct 2020'!$A$1:$N$64</definedName>
    <definedName name="_xlnm.Print_Area" localSheetId="53">'Oct 2021'!$A$1:$N$67</definedName>
    <definedName name="_xlnm.Print_Area" localSheetId="34">'October 2018'!$A$1:$N$64</definedName>
    <definedName name="_xlnm.Print_Area" localSheetId="68">'Sep 2020'!$A$1:$N$64</definedName>
    <definedName name="_xlnm.Print_Area" localSheetId="54">'Sep 2021'!$A$1:$N$67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259" l="1"/>
  <c r="N76" i="259" l="1"/>
  <c r="B71" i="259"/>
  <c r="L61" i="259"/>
  <c r="K61" i="259"/>
  <c r="J61" i="259"/>
  <c r="I61" i="259"/>
  <c r="H61" i="259"/>
  <c r="G61" i="259"/>
  <c r="F61" i="259"/>
  <c r="E61" i="259"/>
  <c r="D61" i="259"/>
  <c r="C61" i="259"/>
  <c r="B61" i="259"/>
  <c r="N60" i="259"/>
  <c r="N59" i="259"/>
  <c r="N58" i="259"/>
  <c r="N57" i="259"/>
  <c r="N56" i="259"/>
  <c r="N55" i="259"/>
  <c r="N54" i="259"/>
  <c r="N53" i="259"/>
  <c r="M46" i="259"/>
  <c r="L46" i="259"/>
  <c r="K46" i="259"/>
  <c r="J46" i="259"/>
  <c r="I46" i="259"/>
  <c r="H46" i="259"/>
  <c r="G46" i="259"/>
  <c r="F46" i="259"/>
  <c r="E46" i="259"/>
  <c r="D46" i="259"/>
  <c r="C46" i="259"/>
  <c r="B46" i="259"/>
  <c r="N45" i="259"/>
  <c r="N44" i="259"/>
  <c r="N41" i="259"/>
  <c r="N40" i="259"/>
  <c r="N39" i="259"/>
  <c r="N37" i="259"/>
  <c r="M34" i="259"/>
  <c r="M38" i="259" s="1"/>
  <c r="M42" i="259" s="1"/>
  <c r="L34" i="259"/>
  <c r="L38" i="259" s="1"/>
  <c r="L42" i="259" s="1"/>
  <c r="K34" i="259"/>
  <c r="K38" i="259" s="1"/>
  <c r="K42" i="259" s="1"/>
  <c r="J34" i="259"/>
  <c r="J38" i="259" s="1"/>
  <c r="J42" i="259" s="1"/>
  <c r="I34" i="259"/>
  <c r="I38" i="259" s="1"/>
  <c r="I42" i="259" s="1"/>
  <c r="H34" i="259"/>
  <c r="H38" i="259" s="1"/>
  <c r="H42" i="259" s="1"/>
  <c r="G34" i="259"/>
  <c r="G38" i="259" s="1"/>
  <c r="G42" i="259" s="1"/>
  <c r="F34" i="259"/>
  <c r="F38" i="259" s="1"/>
  <c r="F42" i="259" s="1"/>
  <c r="E34" i="259"/>
  <c r="E38" i="259" s="1"/>
  <c r="E42" i="259" s="1"/>
  <c r="D34" i="259"/>
  <c r="D38" i="259" s="1"/>
  <c r="D42" i="259" s="1"/>
  <c r="C34" i="259"/>
  <c r="C38" i="259" s="1"/>
  <c r="C42" i="259" s="1"/>
  <c r="B34" i="259"/>
  <c r="B38" i="259" s="1"/>
  <c r="B42" i="259" s="1"/>
  <c r="N33" i="259"/>
  <c r="N32" i="259"/>
  <c r="N31" i="259"/>
  <c r="N30" i="259"/>
  <c r="M26" i="259"/>
  <c r="L26" i="259"/>
  <c r="K26" i="259"/>
  <c r="J26" i="259"/>
  <c r="I26" i="259"/>
  <c r="H26" i="259"/>
  <c r="G26" i="259"/>
  <c r="F26" i="259"/>
  <c r="E26" i="259"/>
  <c r="D26" i="259"/>
  <c r="C26" i="259"/>
  <c r="B26" i="259"/>
  <c r="M25" i="259"/>
  <c r="L25" i="259"/>
  <c r="K25" i="259"/>
  <c r="J25" i="259"/>
  <c r="I25" i="259"/>
  <c r="H25" i="259"/>
  <c r="G25" i="259"/>
  <c r="F25" i="259"/>
  <c r="E25" i="259"/>
  <c r="D25" i="259"/>
  <c r="C25" i="259"/>
  <c r="B25" i="259"/>
  <c r="M24" i="259"/>
  <c r="L24" i="259"/>
  <c r="K24" i="259"/>
  <c r="J24" i="259"/>
  <c r="I24" i="259"/>
  <c r="H24" i="259"/>
  <c r="G24" i="259"/>
  <c r="F24" i="259"/>
  <c r="E24" i="259"/>
  <c r="D24" i="259"/>
  <c r="D27" i="259" s="1"/>
  <c r="C24" i="259"/>
  <c r="B24" i="259"/>
  <c r="M23" i="259"/>
  <c r="L23" i="259"/>
  <c r="K23" i="259"/>
  <c r="J23" i="259"/>
  <c r="I23" i="259"/>
  <c r="H23" i="259"/>
  <c r="G23" i="259"/>
  <c r="F23" i="259"/>
  <c r="E23" i="259"/>
  <c r="D23" i="259"/>
  <c r="C23" i="259"/>
  <c r="B23" i="259"/>
  <c r="M20" i="259"/>
  <c r="L20" i="259"/>
  <c r="K20" i="259"/>
  <c r="J20" i="259"/>
  <c r="I20" i="259"/>
  <c r="H20" i="259"/>
  <c r="G20" i="259"/>
  <c r="F20" i="259"/>
  <c r="E20" i="259"/>
  <c r="D20" i="259"/>
  <c r="D48" i="259" s="1"/>
  <c r="D64" i="259" s="1"/>
  <c r="C20" i="259"/>
  <c r="B20" i="259"/>
  <c r="N19" i="259"/>
  <c r="N17" i="259"/>
  <c r="N16" i="259"/>
  <c r="N11" i="259"/>
  <c r="M9" i="259"/>
  <c r="M13" i="259" s="1"/>
  <c r="L9" i="259"/>
  <c r="L13" i="259" s="1"/>
  <c r="K9" i="259"/>
  <c r="K13" i="259" s="1"/>
  <c r="J9" i="259"/>
  <c r="J13" i="259" s="1"/>
  <c r="I9" i="259"/>
  <c r="I13" i="259" s="1"/>
  <c r="H9" i="259"/>
  <c r="H13" i="259" s="1"/>
  <c r="G9" i="259"/>
  <c r="G13" i="259" s="1"/>
  <c r="F9" i="259"/>
  <c r="F13" i="259" s="1"/>
  <c r="E9" i="259"/>
  <c r="E13" i="259" s="1"/>
  <c r="D9" i="259"/>
  <c r="D13" i="259" s="1"/>
  <c r="C9" i="259"/>
  <c r="C13" i="259" s="1"/>
  <c r="B9" i="259"/>
  <c r="B13" i="259" s="1"/>
  <c r="N8" i="259"/>
  <c r="N7" i="259"/>
  <c r="N6" i="259"/>
  <c r="N5" i="259"/>
  <c r="L61" i="258"/>
  <c r="D65" i="259" l="1"/>
  <c r="D75" i="259" s="1"/>
  <c r="J27" i="259"/>
  <c r="J28" i="259" s="1"/>
  <c r="N46" i="259"/>
  <c r="C27" i="259"/>
  <c r="C48" i="259"/>
  <c r="C64" i="259" s="1"/>
  <c r="C65" i="259" s="1"/>
  <c r="C75" i="259" s="1"/>
  <c r="K48" i="259"/>
  <c r="K64" i="259" s="1"/>
  <c r="K65" i="259" s="1"/>
  <c r="K75" i="259" s="1"/>
  <c r="K27" i="259"/>
  <c r="K28" i="259" s="1"/>
  <c r="B27" i="259"/>
  <c r="B28" i="259" s="1"/>
  <c r="N20" i="259"/>
  <c r="I48" i="259"/>
  <c r="I64" i="259" s="1"/>
  <c r="I65" i="259" s="1"/>
  <c r="I75" i="259" s="1"/>
  <c r="N23" i="259"/>
  <c r="L27" i="259"/>
  <c r="L28" i="259" s="1"/>
  <c r="B48" i="259"/>
  <c r="B64" i="259" s="1"/>
  <c r="B65" i="259" s="1"/>
  <c r="M27" i="259"/>
  <c r="M28" i="259" s="1"/>
  <c r="C28" i="259"/>
  <c r="I27" i="259"/>
  <c r="I28" i="259" s="1"/>
  <c r="L48" i="259"/>
  <c r="L64" i="259" s="1"/>
  <c r="L65" i="259" s="1"/>
  <c r="L75" i="259" s="1"/>
  <c r="D28" i="259"/>
  <c r="N25" i="259"/>
  <c r="N34" i="259"/>
  <c r="J48" i="259"/>
  <c r="J64" i="259" s="1"/>
  <c r="J65" i="259" s="1"/>
  <c r="J75" i="259" s="1"/>
  <c r="N26" i="259"/>
  <c r="E48" i="259"/>
  <c r="E64" i="259" s="1"/>
  <c r="E65" i="259" s="1"/>
  <c r="E75" i="259" s="1"/>
  <c r="M48" i="259"/>
  <c r="M64" i="259" s="1"/>
  <c r="M65" i="259" s="1"/>
  <c r="M75" i="259" s="1"/>
  <c r="H27" i="259"/>
  <c r="H28" i="259" s="1"/>
  <c r="E27" i="259"/>
  <c r="E28" i="259" s="1"/>
  <c r="N38" i="259"/>
  <c r="N42" i="259" s="1"/>
  <c r="N61" i="259"/>
  <c r="D50" i="259"/>
  <c r="G48" i="259"/>
  <c r="G50" i="259" s="1"/>
  <c r="H48" i="259"/>
  <c r="H64" i="259" s="1"/>
  <c r="H65" i="259" s="1"/>
  <c r="H75" i="259" s="1"/>
  <c r="F48" i="259"/>
  <c r="F64" i="259" s="1"/>
  <c r="F65" i="259" s="1"/>
  <c r="F75" i="259" s="1"/>
  <c r="N9" i="259"/>
  <c r="F27" i="259"/>
  <c r="F28" i="259" s="1"/>
  <c r="G27" i="259"/>
  <c r="G28" i="259" s="1"/>
  <c r="N24" i="259"/>
  <c r="B72" i="259"/>
  <c r="C72" i="259" s="1"/>
  <c r="D72" i="259" s="1"/>
  <c r="E72" i="259" s="1"/>
  <c r="F72" i="259" s="1"/>
  <c r="G72" i="259" s="1"/>
  <c r="H72" i="259" s="1"/>
  <c r="I72" i="259" s="1"/>
  <c r="J72" i="259" s="1"/>
  <c r="K72" i="259" s="1"/>
  <c r="L72" i="259" s="1"/>
  <c r="M72" i="259" s="1"/>
  <c r="C71" i="259"/>
  <c r="D71" i="259" s="1"/>
  <c r="E71" i="259" s="1"/>
  <c r="F71" i="259" s="1"/>
  <c r="G71" i="259" s="1"/>
  <c r="H71" i="259" s="1"/>
  <c r="I71" i="259" s="1"/>
  <c r="J71" i="259" s="1"/>
  <c r="K71" i="259" s="1"/>
  <c r="L71" i="259" s="1"/>
  <c r="M71" i="259" s="1"/>
  <c r="N76" i="258"/>
  <c r="B71" i="258"/>
  <c r="C71" i="258" s="1"/>
  <c r="D71" i="258" s="1"/>
  <c r="E71" i="258" s="1"/>
  <c r="F71" i="258" s="1"/>
  <c r="G71" i="258" s="1"/>
  <c r="H71" i="258" s="1"/>
  <c r="I71" i="258" s="1"/>
  <c r="J71" i="258" s="1"/>
  <c r="K71" i="258" s="1"/>
  <c r="L71" i="258" s="1"/>
  <c r="M71" i="258" s="1"/>
  <c r="M61" i="258"/>
  <c r="K61" i="258"/>
  <c r="J61" i="258"/>
  <c r="I61" i="258"/>
  <c r="H61" i="258"/>
  <c r="G61" i="258"/>
  <c r="F61" i="258"/>
  <c r="E61" i="258"/>
  <c r="D61" i="258"/>
  <c r="C61" i="258"/>
  <c r="B61" i="258"/>
  <c r="N60" i="258"/>
  <c r="N59" i="258"/>
  <c r="N58" i="258"/>
  <c r="N57" i="258"/>
  <c r="N56" i="258"/>
  <c r="N55" i="258"/>
  <c r="N54" i="258"/>
  <c r="N53" i="258"/>
  <c r="M46" i="258"/>
  <c r="L46" i="258"/>
  <c r="K46" i="258"/>
  <c r="J46" i="258"/>
  <c r="I46" i="258"/>
  <c r="H46" i="258"/>
  <c r="G46" i="258"/>
  <c r="F46" i="258"/>
  <c r="E46" i="258"/>
  <c r="D46" i="258"/>
  <c r="C46" i="258"/>
  <c r="B46" i="258"/>
  <c r="N45" i="258"/>
  <c r="N44" i="258"/>
  <c r="N41" i="258"/>
  <c r="N40" i="258"/>
  <c r="N39" i="258"/>
  <c r="N37" i="258"/>
  <c r="M34" i="258"/>
  <c r="M38" i="258" s="1"/>
  <c r="M42" i="258" s="1"/>
  <c r="L34" i="258"/>
  <c r="K34" i="258"/>
  <c r="K38" i="258" s="1"/>
  <c r="K42" i="258" s="1"/>
  <c r="J34" i="258"/>
  <c r="J38" i="258" s="1"/>
  <c r="J42" i="258" s="1"/>
  <c r="I34" i="258"/>
  <c r="I38" i="258" s="1"/>
  <c r="I42" i="258" s="1"/>
  <c r="H34" i="258"/>
  <c r="H38" i="258" s="1"/>
  <c r="H42" i="258" s="1"/>
  <c r="G34" i="258"/>
  <c r="F34" i="258"/>
  <c r="F38" i="258" s="1"/>
  <c r="F42" i="258" s="1"/>
  <c r="E34" i="258"/>
  <c r="E38" i="258" s="1"/>
  <c r="E42" i="258" s="1"/>
  <c r="D34" i="258"/>
  <c r="C34" i="258"/>
  <c r="C38" i="258" s="1"/>
  <c r="C42" i="258" s="1"/>
  <c r="B34" i="258"/>
  <c r="B38" i="258" s="1"/>
  <c r="N33" i="258"/>
  <c r="N32" i="258"/>
  <c r="N31" i="258"/>
  <c r="N30" i="258"/>
  <c r="M26" i="258"/>
  <c r="L26" i="258"/>
  <c r="K26" i="258"/>
  <c r="J26" i="258"/>
  <c r="I26" i="258"/>
  <c r="H26" i="258"/>
  <c r="G26" i="258"/>
  <c r="F26" i="258"/>
  <c r="E26" i="258"/>
  <c r="D26" i="258"/>
  <c r="C26" i="258"/>
  <c r="B26" i="258"/>
  <c r="M25" i="258"/>
  <c r="L25" i="258"/>
  <c r="K25" i="258"/>
  <c r="J25" i="258"/>
  <c r="I25" i="258"/>
  <c r="H25" i="258"/>
  <c r="G25" i="258"/>
  <c r="F25" i="258"/>
  <c r="E25" i="258"/>
  <c r="D25" i="258"/>
  <c r="C25" i="258"/>
  <c r="B25" i="258"/>
  <c r="M24" i="258"/>
  <c r="L24" i="258"/>
  <c r="K24" i="258"/>
  <c r="J24" i="258"/>
  <c r="I24" i="258"/>
  <c r="H24" i="258"/>
  <c r="G24" i="258"/>
  <c r="F24" i="258"/>
  <c r="E24" i="258"/>
  <c r="D24" i="258"/>
  <c r="C24" i="258"/>
  <c r="B24" i="258"/>
  <c r="M23" i="258"/>
  <c r="L23" i="258"/>
  <c r="L27" i="258" s="1"/>
  <c r="K23" i="258"/>
  <c r="J23" i="258"/>
  <c r="I23" i="258"/>
  <c r="H23" i="258"/>
  <c r="G23" i="258"/>
  <c r="G27" i="258" s="1"/>
  <c r="G28" i="258" s="1"/>
  <c r="F23" i="258"/>
  <c r="F27" i="258" s="1"/>
  <c r="E23" i="258"/>
  <c r="D23" i="258"/>
  <c r="C23" i="258"/>
  <c r="B23" i="258"/>
  <c r="M20" i="258"/>
  <c r="L20" i="258"/>
  <c r="K20" i="258"/>
  <c r="J20" i="258"/>
  <c r="I20" i="258"/>
  <c r="H20" i="258"/>
  <c r="G20" i="258"/>
  <c r="F20" i="258"/>
  <c r="E20" i="258"/>
  <c r="D20" i="258"/>
  <c r="C20" i="258"/>
  <c r="C48" i="258" s="1"/>
  <c r="B20" i="258"/>
  <c r="N19" i="258"/>
  <c r="N17" i="258"/>
  <c r="N16" i="258"/>
  <c r="N11" i="258"/>
  <c r="M9" i="258"/>
  <c r="M13" i="258" s="1"/>
  <c r="L9" i="258"/>
  <c r="L13" i="258" s="1"/>
  <c r="K9" i="258"/>
  <c r="K13" i="258" s="1"/>
  <c r="J9" i="258"/>
  <c r="J13" i="258" s="1"/>
  <c r="I9" i="258"/>
  <c r="I13" i="258" s="1"/>
  <c r="H9" i="258"/>
  <c r="H13" i="258" s="1"/>
  <c r="G9" i="258"/>
  <c r="G13" i="258" s="1"/>
  <c r="F9" i="258"/>
  <c r="F13" i="258" s="1"/>
  <c r="E9" i="258"/>
  <c r="E13" i="258" s="1"/>
  <c r="D9" i="258"/>
  <c r="D13" i="258" s="1"/>
  <c r="C9" i="258"/>
  <c r="C13" i="258" s="1"/>
  <c r="B9" i="258"/>
  <c r="B13" i="258" s="1"/>
  <c r="N8" i="258"/>
  <c r="N7" i="258"/>
  <c r="N6" i="258"/>
  <c r="N5" i="258"/>
  <c r="K61" i="257"/>
  <c r="N76" i="257"/>
  <c r="B71" i="257"/>
  <c r="B72" i="257" s="1"/>
  <c r="C72" i="257" s="1"/>
  <c r="D72" i="257" s="1"/>
  <c r="E72" i="257" s="1"/>
  <c r="F72" i="257" s="1"/>
  <c r="G72" i="257" s="1"/>
  <c r="H72" i="257" s="1"/>
  <c r="I72" i="257" s="1"/>
  <c r="J72" i="257" s="1"/>
  <c r="K72" i="257" s="1"/>
  <c r="L72" i="257" s="1"/>
  <c r="M72" i="257" s="1"/>
  <c r="M61" i="257"/>
  <c r="L61" i="257"/>
  <c r="J61" i="257"/>
  <c r="I61" i="257"/>
  <c r="H61" i="257"/>
  <c r="G61" i="257"/>
  <c r="F61" i="257"/>
  <c r="E61" i="257"/>
  <c r="D61" i="257"/>
  <c r="C61" i="257"/>
  <c r="B61" i="257"/>
  <c r="N60" i="257"/>
  <c r="N59" i="257"/>
  <c r="N58" i="257"/>
  <c r="N57" i="257"/>
  <c r="N56" i="257"/>
  <c r="N55" i="257"/>
  <c r="N54" i="257"/>
  <c r="N53" i="257"/>
  <c r="M46" i="257"/>
  <c r="L46" i="257"/>
  <c r="K46" i="257"/>
  <c r="J46" i="257"/>
  <c r="I46" i="257"/>
  <c r="H46" i="257"/>
  <c r="G46" i="257"/>
  <c r="F46" i="257"/>
  <c r="E46" i="257"/>
  <c r="D46" i="257"/>
  <c r="C46" i="257"/>
  <c r="B46" i="257"/>
  <c r="N45" i="257"/>
  <c r="N44" i="257"/>
  <c r="N41" i="257"/>
  <c r="N40" i="257"/>
  <c r="N39" i="257"/>
  <c r="N37" i="257"/>
  <c r="M34" i="257"/>
  <c r="M38" i="257" s="1"/>
  <c r="M42" i="257" s="1"/>
  <c r="L34" i="257"/>
  <c r="L38" i="257" s="1"/>
  <c r="L42" i="257" s="1"/>
  <c r="K34" i="257"/>
  <c r="K38" i="257" s="1"/>
  <c r="K42" i="257" s="1"/>
  <c r="J34" i="257"/>
  <c r="J38" i="257" s="1"/>
  <c r="J42" i="257" s="1"/>
  <c r="I34" i="257"/>
  <c r="I38" i="257" s="1"/>
  <c r="I42" i="257" s="1"/>
  <c r="H34" i="257"/>
  <c r="H38" i="257" s="1"/>
  <c r="H42" i="257" s="1"/>
  <c r="G34" i="257"/>
  <c r="G38" i="257" s="1"/>
  <c r="G42" i="257" s="1"/>
  <c r="F34" i="257"/>
  <c r="F38" i="257" s="1"/>
  <c r="F42" i="257" s="1"/>
  <c r="E34" i="257"/>
  <c r="E38" i="257" s="1"/>
  <c r="E42" i="257" s="1"/>
  <c r="D34" i="257"/>
  <c r="D38" i="257" s="1"/>
  <c r="D42" i="257" s="1"/>
  <c r="C34" i="257"/>
  <c r="C38" i="257" s="1"/>
  <c r="C42" i="257" s="1"/>
  <c r="B34" i="257"/>
  <c r="B38" i="257" s="1"/>
  <c r="N33" i="257"/>
  <c r="N32" i="257"/>
  <c r="N31" i="257"/>
  <c r="N30" i="257"/>
  <c r="M26" i="257"/>
  <c r="L26" i="257"/>
  <c r="K26" i="257"/>
  <c r="J26" i="257"/>
  <c r="I26" i="257"/>
  <c r="H26" i="257"/>
  <c r="G26" i="257"/>
  <c r="F26" i="257"/>
  <c r="E26" i="257"/>
  <c r="D26" i="257"/>
  <c r="C26" i="257"/>
  <c r="B26" i="257"/>
  <c r="M25" i="257"/>
  <c r="L25" i="257"/>
  <c r="K25" i="257"/>
  <c r="J25" i="257"/>
  <c r="I25" i="257"/>
  <c r="H25" i="257"/>
  <c r="G25" i="257"/>
  <c r="F25" i="257"/>
  <c r="E25" i="257"/>
  <c r="D25" i="257"/>
  <c r="C25" i="257"/>
  <c r="B25" i="257"/>
  <c r="M24" i="257"/>
  <c r="L24" i="257"/>
  <c r="K24" i="257"/>
  <c r="J24" i="257"/>
  <c r="I24" i="257"/>
  <c r="H24" i="257"/>
  <c r="G24" i="257"/>
  <c r="F24" i="257"/>
  <c r="E24" i="257"/>
  <c r="D24" i="257"/>
  <c r="C24" i="257"/>
  <c r="B24" i="257"/>
  <c r="M23" i="257"/>
  <c r="L23" i="257"/>
  <c r="K23" i="257"/>
  <c r="J23" i="257"/>
  <c r="I23" i="257"/>
  <c r="H23" i="257"/>
  <c r="G23" i="257"/>
  <c r="F23" i="257"/>
  <c r="E23" i="257"/>
  <c r="D23" i="257"/>
  <c r="C23" i="257"/>
  <c r="B23" i="257"/>
  <c r="M20" i="257"/>
  <c r="L20" i="257"/>
  <c r="K20" i="257"/>
  <c r="J20" i="257"/>
  <c r="I20" i="257"/>
  <c r="H20" i="257"/>
  <c r="G20" i="257"/>
  <c r="F20" i="257"/>
  <c r="E20" i="257"/>
  <c r="D20" i="257"/>
  <c r="C20" i="257"/>
  <c r="B20" i="257"/>
  <c r="N19" i="257"/>
  <c r="N17" i="257"/>
  <c r="N16" i="257"/>
  <c r="C13" i="257"/>
  <c r="N11" i="257"/>
  <c r="M9" i="257"/>
  <c r="M13" i="257" s="1"/>
  <c r="L9" i="257"/>
  <c r="L13" i="257" s="1"/>
  <c r="K9" i="257"/>
  <c r="K13" i="257" s="1"/>
  <c r="J9" i="257"/>
  <c r="J13" i="257" s="1"/>
  <c r="I9" i="257"/>
  <c r="I13" i="257" s="1"/>
  <c r="H9" i="257"/>
  <c r="H13" i="257" s="1"/>
  <c r="G9" i="257"/>
  <c r="G13" i="257" s="1"/>
  <c r="F9" i="257"/>
  <c r="F13" i="257" s="1"/>
  <c r="E9" i="257"/>
  <c r="E13" i="257" s="1"/>
  <c r="D9" i="257"/>
  <c r="D13" i="257" s="1"/>
  <c r="C9" i="257"/>
  <c r="B9" i="257"/>
  <c r="B13" i="257" s="1"/>
  <c r="N8" i="257"/>
  <c r="N7" i="257"/>
  <c r="N6" i="257"/>
  <c r="N5" i="257"/>
  <c r="J61" i="256"/>
  <c r="I50" i="259" l="1"/>
  <c r="C50" i="259"/>
  <c r="K50" i="259"/>
  <c r="F50" i="259"/>
  <c r="E50" i="259"/>
  <c r="N27" i="259"/>
  <c r="N28" i="259" s="1"/>
  <c r="L50" i="259"/>
  <c r="B50" i="259"/>
  <c r="J50" i="259"/>
  <c r="N48" i="259"/>
  <c r="N64" i="259" s="1"/>
  <c r="G64" i="259"/>
  <c r="G65" i="259" s="1"/>
  <c r="G75" i="259" s="1"/>
  <c r="O61" i="259"/>
  <c r="N13" i="259"/>
  <c r="B75" i="259"/>
  <c r="B66" i="259"/>
  <c r="H50" i="259"/>
  <c r="M50" i="259"/>
  <c r="J48" i="258"/>
  <c r="C27" i="258"/>
  <c r="H27" i="258"/>
  <c r="H28" i="258" s="1"/>
  <c r="I27" i="258"/>
  <c r="I28" i="258" s="1"/>
  <c r="N9" i="258"/>
  <c r="F28" i="258"/>
  <c r="N24" i="258"/>
  <c r="K27" i="258"/>
  <c r="K28" i="258" s="1"/>
  <c r="N46" i="258"/>
  <c r="F48" i="258"/>
  <c r="F64" i="258" s="1"/>
  <c r="F65" i="258" s="1"/>
  <c r="F75" i="258" s="1"/>
  <c r="H48" i="258"/>
  <c r="H64" i="258" s="1"/>
  <c r="H65" i="258" s="1"/>
  <c r="H75" i="258" s="1"/>
  <c r="N61" i="258"/>
  <c r="K48" i="258"/>
  <c r="K64" i="258" s="1"/>
  <c r="K65" i="258" s="1"/>
  <c r="K75" i="258" s="1"/>
  <c r="C50" i="258"/>
  <c r="C28" i="258"/>
  <c r="M48" i="258"/>
  <c r="M64" i="258" s="1"/>
  <c r="M65" i="258" s="1"/>
  <c r="M75" i="258" s="1"/>
  <c r="N26" i="258"/>
  <c r="N25" i="258"/>
  <c r="N27" i="258" s="1"/>
  <c r="N28" i="258" s="1"/>
  <c r="J27" i="258"/>
  <c r="J28" i="258" s="1"/>
  <c r="L38" i="258"/>
  <c r="L42" i="258" s="1"/>
  <c r="L48" i="258" s="1"/>
  <c r="N23" i="258"/>
  <c r="L28" i="258"/>
  <c r="N34" i="258"/>
  <c r="B72" i="258"/>
  <c r="C72" i="258" s="1"/>
  <c r="D72" i="258" s="1"/>
  <c r="E72" i="258" s="1"/>
  <c r="F72" i="258" s="1"/>
  <c r="G72" i="258" s="1"/>
  <c r="H72" i="258" s="1"/>
  <c r="I72" i="258" s="1"/>
  <c r="J72" i="258" s="1"/>
  <c r="K72" i="258" s="1"/>
  <c r="L72" i="258" s="1"/>
  <c r="M72" i="258" s="1"/>
  <c r="N20" i="258"/>
  <c r="I48" i="258"/>
  <c r="I64" i="258" s="1"/>
  <c r="I65" i="258" s="1"/>
  <c r="I75" i="258" s="1"/>
  <c r="E27" i="258"/>
  <c r="E28" i="258" s="1"/>
  <c r="M27" i="258"/>
  <c r="M28" i="258" s="1"/>
  <c r="D38" i="258"/>
  <c r="D42" i="258" s="1"/>
  <c r="D48" i="258" s="1"/>
  <c r="D64" i="258" s="1"/>
  <c r="D65" i="258" s="1"/>
  <c r="D75" i="258" s="1"/>
  <c r="J64" i="258"/>
  <c r="J65" i="258" s="1"/>
  <c r="J75" i="258" s="1"/>
  <c r="C64" i="258"/>
  <c r="C65" i="258" s="1"/>
  <c r="C75" i="258" s="1"/>
  <c r="B42" i="258"/>
  <c r="B48" i="258" s="1"/>
  <c r="B64" i="258" s="1"/>
  <c r="B65" i="258" s="1"/>
  <c r="N13" i="258"/>
  <c r="E48" i="258"/>
  <c r="E64" i="258" s="1"/>
  <c r="E65" i="258" s="1"/>
  <c r="E75" i="258" s="1"/>
  <c r="B27" i="258"/>
  <c r="B28" i="258" s="1"/>
  <c r="M50" i="258"/>
  <c r="G38" i="258"/>
  <c r="G42" i="258" s="1"/>
  <c r="G48" i="258" s="1"/>
  <c r="G64" i="258" s="1"/>
  <c r="G65" i="258" s="1"/>
  <c r="G75" i="258" s="1"/>
  <c r="F50" i="258"/>
  <c r="D27" i="258"/>
  <c r="D28" i="258" s="1"/>
  <c r="J50" i="258"/>
  <c r="G48" i="257"/>
  <c r="M27" i="257"/>
  <c r="M28" i="257" s="1"/>
  <c r="E27" i="257"/>
  <c r="E28" i="257" s="1"/>
  <c r="D48" i="257"/>
  <c r="D64" i="257" s="1"/>
  <c r="D65" i="257" s="1"/>
  <c r="D75" i="257" s="1"/>
  <c r="L48" i="257"/>
  <c r="L64" i="257" s="1"/>
  <c r="L65" i="257" s="1"/>
  <c r="L75" i="257" s="1"/>
  <c r="J27" i="257"/>
  <c r="J28" i="257" s="1"/>
  <c r="J48" i="257"/>
  <c r="J64" i="257" s="1"/>
  <c r="J65" i="257" s="1"/>
  <c r="J75" i="257" s="1"/>
  <c r="I48" i="257"/>
  <c r="I64" i="257" s="1"/>
  <c r="I65" i="257" s="1"/>
  <c r="I75" i="257" s="1"/>
  <c r="E48" i="257"/>
  <c r="E64" i="257" s="1"/>
  <c r="E65" i="257" s="1"/>
  <c r="E75" i="257" s="1"/>
  <c r="M48" i="257"/>
  <c r="B27" i="257"/>
  <c r="B28" i="257" s="1"/>
  <c r="N20" i="257"/>
  <c r="C71" i="257"/>
  <c r="D71" i="257" s="1"/>
  <c r="E71" i="257" s="1"/>
  <c r="F71" i="257" s="1"/>
  <c r="G71" i="257" s="1"/>
  <c r="H71" i="257" s="1"/>
  <c r="I71" i="257" s="1"/>
  <c r="J71" i="257" s="1"/>
  <c r="K71" i="257" s="1"/>
  <c r="L71" i="257" s="1"/>
  <c r="M71" i="257" s="1"/>
  <c r="I27" i="257"/>
  <c r="I28" i="257" s="1"/>
  <c r="N46" i="257"/>
  <c r="D27" i="257"/>
  <c r="D28" i="257" s="1"/>
  <c r="L27" i="257"/>
  <c r="L28" i="257" s="1"/>
  <c r="N34" i="257"/>
  <c r="N61" i="257"/>
  <c r="C48" i="257"/>
  <c r="C50" i="257" s="1"/>
  <c r="K48" i="257"/>
  <c r="K50" i="257" s="1"/>
  <c r="F27" i="257"/>
  <c r="F28" i="257" s="1"/>
  <c r="N24" i="257"/>
  <c r="H27" i="257"/>
  <c r="H28" i="257" s="1"/>
  <c r="F48" i="257"/>
  <c r="F50" i="257" s="1"/>
  <c r="N9" i="257"/>
  <c r="N13" i="257" s="1"/>
  <c r="N26" i="257"/>
  <c r="G27" i="257"/>
  <c r="G28" i="257" s="1"/>
  <c r="H48" i="257"/>
  <c r="H50" i="257" s="1"/>
  <c r="C27" i="257"/>
  <c r="C28" i="257" s="1"/>
  <c r="K27" i="257"/>
  <c r="K28" i="257" s="1"/>
  <c r="N25" i="257"/>
  <c r="G50" i="257"/>
  <c r="D50" i="257"/>
  <c r="B42" i="257"/>
  <c r="B48" i="257" s="1"/>
  <c r="N38" i="257"/>
  <c r="N42" i="257" s="1"/>
  <c r="F64" i="257"/>
  <c r="F65" i="257" s="1"/>
  <c r="F75" i="257" s="1"/>
  <c r="M64" i="257"/>
  <c r="M65" i="257" s="1"/>
  <c r="M75" i="257" s="1"/>
  <c r="M50" i="257"/>
  <c r="G64" i="257"/>
  <c r="G65" i="257" s="1"/>
  <c r="G75" i="257" s="1"/>
  <c r="H64" i="257"/>
  <c r="H65" i="257" s="1"/>
  <c r="H75" i="257" s="1"/>
  <c r="N23" i="257"/>
  <c r="N76" i="256"/>
  <c r="B71" i="256"/>
  <c r="B72" i="256" s="1"/>
  <c r="C72" i="256" s="1"/>
  <c r="D72" i="256" s="1"/>
  <c r="E72" i="256" s="1"/>
  <c r="F72" i="256" s="1"/>
  <c r="G72" i="256" s="1"/>
  <c r="H72" i="256" s="1"/>
  <c r="I72" i="256" s="1"/>
  <c r="J72" i="256" s="1"/>
  <c r="K72" i="256" s="1"/>
  <c r="L72" i="256" s="1"/>
  <c r="M72" i="256" s="1"/>
  <c r="M61" i="256"/>
  <c r="L61" i="256"/>
  <c r="K61" i="256"/>
  <c r="I61" i="256"/>
  <c r="H61" i="256"/>
  <c r="G61" i="256"/>
  <c r="F61" i="256"/>
  <c r="E61" i="256"/>
  <c r="D61" i="256"/>
  <c r="C61" i="256"/>
  <c r="B61" i="256"/>
  <c r="N60" i="256"/>
  <c r="N59" i="256"/>
  <c r="N58" i="256"/>
  <c r="N57" i="256"/>
  <c r="N56" i="256"/>
  <c r="N55" i="256"/>
  <c r="N54" i="256"/>
  <c r="N53" i="256"/>
  <c r="M46" i="256"/>
  <c r="L46" i="256"/>
  <c r="K46" i="256"/>
  <c r="J46" i="256"/>
  <c r="I46" i="256"/>
  <c r="H46" i="256"/>
  <c r="G46" i="256"/>
  <c r="F46" i="256"/>
  <c r="E46" i="256"/>
  <c r="D46" i="256"/>
  <c r="C46" i="256"/>
  <c r="B46" i="256"/>
  <c r="N45" i="256"/>
  <c r="N44" i="256"/>
  <c r="N41" i="256"/>
  <c r="N40" i="256"/>
  <c r="N39" i="256"/>
  <c r="N37" i="256"/>
  <c r="M34" i="256"/>
  <c r="M38" i="256" s="1"/>
  <c r="M42" i="256" s="1"/>
  <c r="L34" i="256"/>
  <c r="L38" i="256" s="1"/>
  <c r="L42" i="256" s="1"/>
  <c r="K34" i="256"/>
  <c r="K38" i="256" s="1"/>
  <c r="K42" i="256" s="1"/>
  <c r="J34" i="256"/>
  <c r="J38" i="256" s="1"/>
  <c r="J42" i="256" s="1"/>
  <c r="I34" i="256"/>
  <c r="I38" i="256" s="1"/>
  <c r="I42" i="256" s="1"/>
  <c r="H34" i="256"/>
  <c r="H38" i="256" s="1"/>
  <c r="H42" i="256" s="1"/>
  <c r="G34" i="256"/>
  <c r="F34" i="256"/>
  <c r="F38" i="256" s="1"/>
  <c r="F42" i="256" s="1"/>
  <c r="E34" i="256"/>
  <c r="E38" i="256" s="1"/>
  <c r="E42" i="256" s="1"/>
  <c r="D34" i="256"/>
  <c r="D38" i="256" s="1"/>
  <c r="D42" i="256" s="1"/>
  <c r="C34" i="256"/>
  <c r="C38" i="256" s="1"/>
  <c r="C42" i="256" s="1"/>
  <c r="B34" i="256"/>
  <c r="B38" i="256" s="1"/>
  <c r="N33" i="256"/>
  <c r="N32" i="256"/>
  <c r="N31" i="256"/>
  <c r="N30" i="256"/>
  <c r="M26" i="256"/>
  <c r="L26" i="256"/>
  <c r="K26" i="256"/>
  <c r="J26" i="256"/>
  <c r="I26" i="256"/>
  <c r="H26" i="256"/>
  <c r="G26" i="256"/>
  <c r="F26" i="256"/>
  <c r="E26" i="256"/>
  <c r="D26" i="256"/>
  <c r="C26" i="256"/>
  <c r="B26" i="256"/>
  <c r="M25" i="256"/>
  <c r="L25" i="256"/>
  <c r="K25" i="256"/>
  <c r="J25" i="256"/>
  <c r="I25" i="256"/>
  <c r="H25" i="256"/>
  <c r="G25" i="256"/>
  <c r="F25" i="256"/>
  <c r="E25" i="256"/>
  <c r="D25" i="256"/>
  <c r="C25" i="256"/>
  <c r="B25" i="256"/>
  <c r="M24" i="256"/>
  <c r="L24" i="256"/>
  <c r="K24" i="256"/>
  <c r="J24" i="256"/>
  <c r="I24" i="256"/>
  <c r="H24" i="256"/>
  <c r="G24" i="256"/>
  <c r="F24" i="256"/>
  <c r="E24" i="256"/>
  <c r="D24" i="256"/>
  <c r="C24" i="256"/>
  <c r="B24" i="256"/>
  <c r="M23" i="256"/>
  <c r="L23" i="256"/>
  <c r="K23" i="256"/>
  <c r="J23" i="256"/>
  <c r="J27" i="256" s="1"/>
  <c r="I23" i="256"/>
  <c r="H23" i="256"/>
  <c r="H27" i="256" s="1"/>
  <c r="G23" i="256"/>
  <c r="F23" i="256"/>
  <c r="E23" i="256"/>
  <c r="D23" i="256"/>
  <c r="C23" i="256"/>
  <c r="B23" i="256"/>
  <c r="B27" i="256" s="1"/>
  <c r="M20" i="256"/>
  <c r="L20" i="256"/>
  <c r="L48" i="256" s="1"/>
  <c r="L64" i="256" s="1"/>
  <c r="K20" i="256"/>
  <c r="J20" i="256"/>
  <c r="I20" i="256"/>
  <c r="H20" i="256"/>
  <c r="G20" i="256"/>
  <c r="F20" i="256"/>
  <c r="E20" i="256"/>
  <c r="D20" i="256"/>
  <c r="D48" i="256" s="1"/>
  <c r="C20" i="256"/>
  <c r="B20" i="256"/>
  <c r="N19" i="256"/>
  <c r="N17" i="256"/>
  <c r="N16" i="256"/>
  <c r="N11" i="256"/>
  <c r="M9" i="256"/>
  <c r="M13" i="256" s="1"/>
  <c r="L9" i="256"/>
  <c r="L13" i="256" s="1"/>
  <c r="K9" i="256"/>
  <c r="K13" i="256" s="1"/>
  <c r="J9" i="256"/>
  <c r="J13" i="256" s="1"/>
  <c r="I9" i="256"/>
  <c r="I13" i="256" s="1"/>
  <c r="H9" i="256"/>
  <c r="H13" i="256" s="1"/>
  <c r="G9" i="256"/>
  <c r="G13" i="256" s="1"/>
  <c r="F9" i="256"/>
  <c r="F13" i="256" s="1"/>
  <c r="E9" i="256"/>
  <c r="E13" i="256" s="1"/>
  <c r="D9" i="256"/>
  <c r="D13" i="256" s="1"/>
  <c r="C9" i="256"/>
  <c r="C13" i="256" s="1"/>
  <c r="B9" i="256"/>
  <c r="B13" i="256" s="1"/>
  <c r="N8" i="256"/>
  <c r="N7" i="256"/>
  <c r="N6" i="256"/>
  <c r="N5" i="256"/>
  <c r="N50" i="259" l="1"/>
  <c r="N65" i="259"/>
  <c r="B76" i="259"/>
  <c r="B67" i="259"/>
  <c r="B77" i="259" s="1"/>
  <c r="C66" i="259"/>
  <c r="H50" i="258"/>
  <c r="O61" i="258"/>
  <c r="E50" i="258"/>
  <c r="K50" i="258"/>
  <c r="L64" i="258"/>
  <c r="L65" i="258" s="1"/>
  <c r="L75" i="258" s="1"/>
  <c r="L50" i="258"/>
  <c r="D50" i="258"/>
  <c r="I50" i="258"/>
  <c r="B75" i="258"/>
  <c r="B66" i="258"/>
  <c r="G50" i="258"/>
  <c r="N38" i="258"/>
  <c r="N42" i="258" s="1"/>
  <c r="N48" i="258" s="1"/>
  <c r="N64" i="258" s="1"/>
  <c r="N65" i="258" s="1"/>
  <c r="B50" i="258"/>
  <c r="K64" i="257"/>
  <c r="K65" i="257" s="1"/>
  <c r="K75" i="257" s="1"/>
  <c r="C64" i="257"/>
  <c r="C65" i="257" s="1"/>
  <c r="C75" i="257" s="1"/>
  <c r="L50" i="257"/>
  <c r="J50" i="257"/>
  <c r="N48" i="257"/>
  <c r="N64" i="257" s="1"/>
  <c r="N65" i="257" s="1"/>
  <c r="N27" i="257"/>
  <c r="N28" i="257" s="1"/>
  <c r="E50" i="257"/>
  <c r="I50" i="257"/>
  <c r="O61" i="257"/>
  <c r="B64" i="257"/>
  <c r="B65" i="257" s="1"/>
  <c r="B50" i="257"/>
  <c r="C27" i="256"/>
  <c r="E48" i="256"/>
  <c r="M48" i="256"/>
  <c r="F48" i="256"/>
  <c r="F64" i="256" s="1"/>
  <c r="F65" i="256" s="1"/>
  <c r="F75" i="256" s="1"/>
  <c r="K27" i="256"/>
  <c r="K28" i="256" s="1"/>
  <c r="E27" i="256"/>
  <c r="E28" i="256" s="1"/>
  <c r="M27" i="256"/>
  <c r="M28" i="256" s="1"/>
  <c r="J48" i="256"/>
  <c r="J64" i="256" s="1"/>
  <c r="J65" i="256" s="1"/>
  <c r="J75" i="256" s="1"/>
  <c r="N46" i="256"/>
  <c r="D64" i="256"/>
  <c r="N34" i="256"/>
  <c r="I27" i="256"/>
  <c r="I28" i="256" s="1"/>
  <c r="N24" i="256"/>
  <c r="H28" i="256"/>
  <c r="N61" i="256"/>
  <c r="C28" i="256"/>
  <c r="N25" i="256"/>
  <c r="B28" i="256"/>
  <c r="J28" i="256"/>
  <c r="N26" i="256"/>
  <c r="N20" i="256"/>
  <c r="H48" i="256"/>
  <c r="H50" i="256" s="1"/>
  <c r="D27" i="256"/>
  <c r="D28" i="256" s="1"/>
  <c r="L27" i="256"/>
  <c r="L28" i="256" s="1"/>
  <c r="M64" i="256"/>
  <c r="N9" i="256"/>
  <c r="N13" i="256" s="1"/>
  <c r="F27" i="256"/>
  <c r="F28" i="256" s="1"/>
  <c r="I48" i="256"/>
  <c r="I64" i="256" s="1"/>
  <c r="I65" i="256" s="1"/>
  <c r="I75" i="256" s="1"/>
  <c r="C71" i="256"/>
  <c r="D71" i="256" s="1"/>
  <c r="E71" i="256" s="1"/>
  <c r="F71" i="256" s="1"/>
  <c r="G71" i="256" s="1"/>
  <c r="H71" i="256" s="1"/>
  <c r="I71" i="256" s="1"/>
  <c r="J71" i="256" s="1"/>
  <c r="K71" i="256" s="1"/>
  <c r="L71" i="256" s="1"/>
  <c r="M71" i="256" s="1"/>
  <c r="C48" i="256"/>
  <c r="C64" i="256" s="1"/>
  <c r="C65" i="256" s="1"/>
  <c r="C75" i="256" s="1"/>
  <c r="K48" i="256"/>
  <c r="K50" i="256" s="1"/>
  <c r="G27" i="256"/>
  <c r="G28" i="256" s="1"/>
  <c r="M65" i="256"/>
  <c r="M75" i="256" s="1"/>
  <c r="D50" i="256"/>
  <c r="D65" i="256"/>
  <c r="D75" i="256" s="1"/>
  <c r="L65" i="256"/>
  <c r="L75" i="256" s="1"/>
  <c r="L50" i="256"/>
  <c r="E64" i="256"/>
  <c r="E65" i="256" s="1"/>
  <c r="E75" i="256" s="1"/>
  <c r="B42" i="256"/>
  <c r="B48" i="256" s="1"/>
  <c r="N23" i="256"/>
  <c r="E50" i="256"/>
  <c r="M50" i="256"/>
  <c r="G38" i="256"/>
  <c r="G42" i="256" s="1"/>
  <c r="G48" i="256" s="1"/>
  <c r="D66" i="259" l="1"/>
  <c r="C76" i="259"/>
  <c r="C67" i="259"/>
  <c r="C77" i="259" s="1"/>
  <c r="N50" i="258"/>
  <c r="B76" i="258"/>
  <c r="C66" i="258"/>
  <c r="B67" i="258"/>
  <c r="B77" i="258" s="1"/>
  <c r="N50" i="257"/>
  <c r="B75" i="257"/>
  <c r="B66" i="257"/>
  <c r="H64" i="256"/>
  <c r="H65" i="256" s="1"/>
  <c r="H75" i="256" s="1"/>
  <c r="C50" i="256"/>
  <c r="N38" i="256"/>
  <c r="N42" i="256" s="1"/>
  <c r="N48" i="256" s="1"/>
  <c r="N64" i="256" s="1"/>
  <c r="N65" i="256" s="1"/>
  <c r="J50" i="256"/>
  <c r="F50" i="256"/>
  <c r="O61" i="256"/>
  <c r="I50" i="256"/>
  <c r="B64" i="256"/>
  <c r="B65" i="256" s="1"/>
  <c r="B75" i="256" s="1"/>
  <c r="B50" i="256"/>
  <c r="N27" i="256"/>
  <c r="N28" i="256" s="1"/>
  <c r="K64" i="256"/>
  <c r="K65" i="256" s="1"/>
  <c r="K75" i="256" s="1"/>
  <c r="G64" i="256"/>
  <c r="G65" i="256" s="1"/>
  <c r="G75" i="256" s="1"/>
  <c r="G50" i="256"/>
  <c r="E66" i="259" l="1"/>
  <c r="D76" i="259"/>
  <c r="D67" i="259"/>
  <c r="D77" i="259" s="1"/>
  <c r="D66" i="258"/>
  <c r="C76" i="258"/>
  <c r="C67" i="258"/>
  <c r="C77" i="258" s="1"/>
  <c r="B76" i="257"/>
  <c r="B67" i="257"/>
  <c r="B77" i="257" s="1"/>
  <c r="C66" i="257"/>
  <c r="N50" i="256"/>
  <c r="B66" i="256"/>
  <c r="C66" i="256" s="1"/>
  <c r="F66" i="259" l="1"/>
  <c r="E76" i="259"/>
  <c r="E67" i="259"/>
  <c r="E77" i="259" s="1"/>
  <c r="E66" i="258"/>
  <c r="D76" i="258"/>
  <c r="D67" i="258"/>
  <c r="D77" i="258" s="1"/>
  <c r="C76" i="257"/>
  <c r="D66" i="257"/>
  <c r="C67" i="257"/>
  <c r="C77" i="257" s="1"/>
  <c r="B67" i="256"/>
  <c r="B77" i="256" s="1"/>
  <c r="B76" i="256"/>
  <c r="C67" i="256"/>
  <c r="C77" i="256" s="1"/>
  <c r="D66" i="256"/>
  <c r="C76" i="256"/>
  <c r="G66" i="259" l="1"/>
  <c r="F76" i="259"/>
  <c r="F67" i="259"/>
  <c r="F77" i="259" s="1"/>
  <c r="E76" i="258"/>
  <c r="E67" i="258"/>
  <c r="E77" i="258" s="1"/>
  <c r="F66" i="258"/>
  <c r="E66" i="257"/>
  <c r="D76" i="257"/>
  <c r="D67" i="257"/>
  <c r="D77" i="257" s="1"/>
  <c r="E66" i="256"/>
  <c r="D76" i="256"/>
  <c r="D67" i="256"/>
  <c r="D77" i="256" s="1"/>
  <c r="G76" i="259" l="1"/>
  <c r="G67" i="259"/>
  <c r="G77" i="259" s="1"/>
  <c r="H66" i="259"/>
  <c r="F76" i="258"/>
  <c r="F67" i="258"/>
  <c r="F77" i="258" s="1"/>
  <c r="G66" i="258"/>
  <c r="F66" i="257"/>
  <c r="E76" i="257"/>
  <c r="E67" i="257"/>
  <c r="E77" i="257" s="1"/>
  <c r="F66" i="256"/>
  <c r="E76" i="256"/>
  <c r="E67" i="256"/>
  <c r="E77" i="256" s="1"/>
  <c r="I61" i="255"/>
  <c r="N76" i="255"/>
  <c r="B71" i="255"/>
  <c r="B72" i="255" s="1"/>
  <c r="C72" i="255" s="1"/>
  <c r="D72" i="255" s="1"/>
  <c r="E72" i="255" s="1"/>
  <c r="F72" i="255" s="1"/>
  <c r="G72" i="255" s="1"/>
  <c r="H72" i="255" s="1"/>
  <c r="I72" i="255" s="1"/>
  <c r="J72" i="255" s="1"/>
  <c r="K72" i="255" s="1"/>
  <c r="L72" i="255" s="1"/>
  <c r="M72" i="255" s="1"/>
  <c r="M61" i="255"/>
  <c r="L61" i="255"/>
  <c r="K61" i="255"/>
  <c r="J61" i="255"/>
  <c r="H61" i="255"/>
  <c r="G61" i="255"/>
  <c r="F61" i="255"/>
  <c r="E61" i="255"/>
  <c r="D61" i="255"/>
  <c r="C61" i="255"/>
  <c r="B61" i="255"/>
  <c r="N60" i="255"/>
  <c r="N59" i="255"/>
  <c r="N58" i="255"/>
  <c r="N57" i="255"/>
  <c r="N56" i="255"/>
  <c r="N55" i="255"/>
  <c r="N54" i="255"/>
  <c r="N53" i="255"/>
  <c r="M46" i="255"/>
  <c r="L46" i="255"/>
  <c r="K46" i="255"/>
  <c r="J46" i="255"/>
  <c r="I46" i="255"/>
  <c r="H46" i="255"/>
  <c r="G46" i="255"/>
  <c r="F46" i="255"/>
  <c r="E46" i="255"/>
  <c r="D46" i="255"/>
  <c r="C46" i="255"/>
  <c r="B46" i="255"/>
  <c r="N45" i="255"/>
  <c r="N44" i="255"/>
  <c r="N41" i="255"/>
  <c r="N40" i="255"/>
  <c r="N39" i="255"/>
  <c r="N37" i="255"/>
  <c r="M34" i="255"/>
  <c r="M38" i="255" s="1"/>
  <c r="M42" i="255" s="1"/>
  <c r="L34" i="255"/>
  <c r="L38" i="255" s="1"/>
  <c r="L42" i="255" s="1"/>
  <c r="K34" i="255"/>
  <c r="K38" i="255" s="1"/>
  <c r="K42" i="255" s="1"/>
  <c r="J34" i="255"/>
  <c r="J38" i="255" s="1"/>
  <c r="J42" i="255" s="1"/>
  <c r="I34" i="255"/>
  <c r="I38" i="255" s="1"/>
  <c r="I42" i="255" s="1"/>
  <c r="H34" i="255"/>
  <c r="H38" i="255" s="1"/>
  <c r="H42" i="255" s="1"/>
  <c r="G34" i="255"/>
  <c r="G38" i="255" s="1"/>
  <c r="G42" i="255" s="1"/>
  <c r="F34" i="255"/>
  <c r="F38" i="255" s="1"/>
  <c r="F42" i="255" s="1"/>
  <c r="E34" i="255"/>
  <c r="E38" i="255" s="1"/>
  <c r="E42" i="255" s="1"/>
  <c r="D34" i="255"/>
  <c r="D38" i="255" s="1"/>
  <c r="D42" i="255" s="1"/>
  <c r="C34" i="255"/>
  <c r="C38" i="255" s="1"/>
  <c r="C42" i="255" s="1"/>
  <c r="B34" i="255"/>
  <c r="B38" i="255" s="1"/>
  <c r="N33" i="255"/>
  <c r="N32" i="255"/>
  <c r="N31" i="255"/>
  <c r="N30" i="255"/>
  <c r="M26" i="255"/>
  <c r="L26" i="255"/>
  <c r="K26" i="255"/>
  <c r="J26" i="255"/>
  <c r="I26" i="255"/>
  <c r="H26" i="255"/>
  <c r="G26" i="255"/>
  <c r="F26" i="255"/>
  <c r="E26" i="255"/>
  <c r="D26" i="255"/>
  <c r="C26" i="255"/>
  <c r="B26" i="255"/>
  <c r="M25" i="255"/>
  <c r="L25" i="255"/>
  <c r="K25" i="255"/>
  <c r="J25" i="255"/>
  <c r="I25" i="255"/>
  <c r="H25" i="255"/>
  <c r="G25" i="255"/>
  <c r="F25" i="255"/>
  <c r="E25" i="255"/>
  <c r="D25" i="255"/>
  <c r="C25" i="255"/>
  <c r="B25" i="255"/>
  <c r="M24" i="255"/>
  <c r="L24" i="255"/>
  <c r="K24" i="255"/>
  <c r="J24" i="255"/>
  <c r="I24" i="255"/>
  <c r="H24" i="255"/>
  <c r="G24" i="255"/>
  <c r="F24" i="255"/>
  <c r="F27" i="255" s="1"/>
  <c r="E24" i="255"/>
  <c r="D24" i="255"/>
  <c r="C24" i="255"/>
  <c r="B24" i="255"/>
  <c r="M23" i="255"/>
  <c r="M27" i="255" s="1"/>
  <c r="M28" i="255" s="1"/>
  <c r="L23" i="255"/>
  <c r="K23" i="255"/>
  <c r="J23" i="255"/>
  <c r="I23" i="255"/>
  <c r="H23" i="255"/>
  <c r="G23" i="255"/>
  <c r="F23" i="255"/>
  <c r="E23" i="255"/>
  <c r="D23" i="255"/>
  <c r="C23" i="255"/>
  <c r="B23" i="255"/>
  <c r="M20" i="255"/>
  <c r="L20" i="255"/>
  <c r="K20" i="255"/>
  <c r="J20" i="255"/>
  <c r="I20" i="255"/>
  <c r="H20" i="255"/>
  <c r="G20" i="255"/>
  <c r="F20" i="255"/>
  <c r="E20" i="255"/>
  <c r="D20" i="255"/>
  <c r="C20" i="255"/>
  <c r="B20" i="255"/>
  <c r="N19" i="255"/>
  <c r="N17" i="255"/>
  <c r="N16" i="255"/>
  <c r="N20" i="255" s="1"/>
  <c r="J13" i="255"/>
  <c r="N11" i="255"/>
  <c r="M9" i="255"/>
  <c r="M13" i="255" s="1"/>
  <c r="L9" i="255"/>
  <c r="L13" i="255" s="1"/>
  <c r="K9" i="255"/>
  <c r="K13" i="255" s="1"/>
  <c r="J9" i="255"/>
  <c r="I9" i="255"/>
  <c r="I13" i="255" s="1"/>
  <c r="H9" i="255"/>
  <c r="H13" i="255" s="1"/>
  <c r="G9" i="255"/>
  <c r="G13" i="255" s="1"/>
  <c r="F9" i="255"/>
  <c r="F13" i="255" s="1"/>
  <c r="E9" i="255"/>
  <c r="E13" i="255" s="1"/>
  <c r="D9" i="255"/>
  <c r="D13" i="255" s="1"/>
  <c r="C9" i="255"/>
  <c r="C13" i="255" s="1"/>
  <c r="B9" i="255"/>
  <c r="B13" i="255" s="1"/>
  <c r="N8" i="255"/>
  <c r="N7" i="255"/>
  <c r="N6" i="255"/>
  <c r="N5" i="255"/>
  <c r="H61" i="254"/>
  <c r="H67" i="259" l="1"/>
  <c r="H77" i="259" s="1"/>
  <c r="H76" i="259"/>
  <c r="I66" i="259"/>
  <c r="G76" i="258"/>
  <c r="G67" i="258"/>
  <c r="G77" i="258" s="1"/>
  <c r="H66" i="258"/>
  <c r="F76" i="257"/>
  <c r="F67" i="257"/>
  <c r="F77" i="257" s="1"/>
  <c r="G66" i="257"/>
  <c r="G66" i="256"/>
  <c r="F76" i="256"/>
  <c r="F67" i="256"/>
  <c r="F77" i="256" s="1"/>
  <c r="C27" i="255"/>
  <c r="C28" i="255" s="1"/>
  <c r="D48" i="255"/>
  <c r="K27" i="255"/>
  <c r="K28" i="255" s="1"/>
  <c r="E27" i="255"/>
  <c r="E28" i="255" s="1"/>
  <c r="L48" i="255"/>
  <c r="C48" i="255"/>
  <c r="C50" i="255" s="1"/>
  <c r="K48" i="255"/>
  <c r="K64" i="255" s="1"/>
  <c r="K65" i="255" s="1"/>
  <c r="K75" i="255" s="1"/>
  <c r="I27" i="255"/>
  <c r="I28" i="255" s="1"/>
  <c r="N9" i="255"/>
  <c r="H48" i="255"/>
  <c r="H64" i="255" s="1"/>
  <c r="H65" i="255" s="1"/>
  <c r="H75" i="255" s="1"/>
  <c r="J48" i="255"/>
  <c r="J50" i="255" s="1"/>
  <c r="N34" i="255"/>
  <c r="N61" i="255"/>
  <c r="N26" i="255"/>
  <c r="G27" i="255"/>
  <c r="G28" i="255" s="1"/>
  <c r="N46" i="255"/>
  <c r="N24" i="255"/>
  <c r="E48" i="255"/>
  <c r="E64" i="255" s="1"/>
  <c r="E65" i="255" s="1"/>
  <c r="E75" i="255" s="1"/>
  <c r="M48" i="255"/>
  <c r="M64" i="255" s="1"/>
  <c r="M65" i="255" s="1"/>
  <c r="M75" i="255" s="1"/>
  <c r="H27" i="255"/>
  <c r="H28" i="255" s="1"/>
  <c r="D27" i="255"/>
  <c r="D28" i="255" s="1"/>
  <c r="L27" i="255"/>
  <c r="L28" i="255" s="1"/>
  <c r="N25" i="255"/>
  <c r="F48" i="255"/>
  <c r="F64" i="255" s="1"/>
  <c r="F65" i="255" s="1"/>
  <c r="F75" i="255" s="1"/>
  <c r="C71" i="255"/>
  <c r="D71" i="255" s="1"/>
  <c r="E71" i="255" s="1"/>
  <c r="F71" i="255" s="1"/>
  <c r="G71" i="255" s="1"/>
  <c r="H71" i="255" s="1"/>
  <c r="I71" i="255" s="1"/>
  <c r="J71" i="255" s="1"/>
  <c r="K71" i="255" s="1"/>
  <c r="L71" i="255" s="1"/>
  <c r="M71" i="255" s="1"/>
  <c r="F28" i="255"/>
  <c r="G48" i="255"/>
  <c r="B27" i="255"/>
  <c r="B28" i="255" s="1"/>
  <c r="J27" i="255"/>
  <c r="J28" i="255" s="1"/>
  <c r="D50" i="255"/>
  <c r="I48" i="255"/>
  <c r="I64" i="255" s="1"/>
  <c r="I65" i="255" s="1"/>
  <c r="I75" i="255" s="1"/>
  <c r="N38" i="255"/>
  <c r="N42" i="255" s="1"/>
  <c r="D64" i="255"/>
  <c r="D65" i="255" s="1"/>
  <c r="D75" i="255" s="1"/>
  <c r="L64" i="255"/>
  <c r="L65" i="255" s="1"/>
  <c r="L75" i="255" s="1"/>
  <c r="G64" i="255"/>
  <c r="G65" i="255"/>
  <c r="G75" i="255" s="1"/>
  <c r="L50" i="255"/>
  <c r="B42" i="255"/>
  <c r="B48" i="255" s="1"/>
  <c r="B64" i="255" s="1"/>
  <c r="B65" i="255" s="1"/>
  <c r="N23" i="255"/>
  <c r="G50" i="255"/>
  <c r="N76" i="254"/>
  <c r="B71" i="254"/>
  <c r="C71" i="254" s="1"/>
  <c r="D71" i="254" s="1"/>
  <c r="E71" i="254" s="1"/>
  <c r="F71" i="254" s="1"/>
  <c r="G71" i="254" s="1"/>
  <c r="H71" i="254" s="1"/>
  <c r="I71" i="254" s="1"/>
  <c r="J71" i="254" s="1"/>
  <c r="K71" i="254" s="1"/>
  <c r="L71" i="254" s="1"/>
  <c r="M71" i="254" s="1"/>
  <c r="M61" i="254"/>
  <c r="L61" i="254"/>
  <c r="K61" i="254"/>
  <c r="J61" i="254"/>
  <c r="I61" i="254"/>
  <c r="G61" i="254"/>
  <c r="F61" i="254"/>
  <c r="E61" i="254"/>
  <c r="D61" i="254"/>
  <c r="C61" i="254"/>
  <c r="B61" i="254"/>
  <c r="N60" i="254"/>
  <c r="N59" i="254"/>
  <c r="N58" i="254"/>
  <c r="N57" i="254"/>
  <c r="N56" i="254"/>
  <c r="N55" i="254"/>
  <c r="N54" i="254"/>
  <c r="N53" i="254"/>
  <c r="M46" i="254"/>
  <c r="L46" i="254"/>
  <c r="K46" i="254"/>
  <c r="J46" i="254"/>
  <c r="I46" i="254"/>
  <c r="H46" i="254"/>
  <c r="G46" i="254"/>
  <c r="F46" i="254"/>
  <c r="E46" i="254"/>
  <c r="D46" i="254"/>
  <c r="C46" i="254"/>
  <c r="B46" i="254"/>
  <c r="N45" i="254"/>
  <c r="N44" i="254"/>
  <c r="N41" i="254"/>
  <c r="N40" i="254"/>
  <c r="N39" i="254"/>
  <c r="N37" i="254"/>
  <c r="M34" i="254"/>
  <c r="M38" i="254" s="1"/>
  <c r="M42" i="254" s="1"/>
  <c r="L34" i="254"/>
  <c r="L38" i="254" s="1"/>
  <c r="L42" i="254" s="1"/>
  <c r="K34" i="254"/>
  <c r="K38" i="254" s="1"/>
  <c r="K42" i="254" s="1"/>
  <c r="J34" i="254"/>
  <c r="J38" i="254" s="1"/>
  <c r="J42" i="254" s="1"/>
  <c r="I34" i="254"/>
  <c r="I38" i="254" s="1"/>
  <c r="I42" i="254" s="1"/>
  <c r="H34" i="254"/>
  <c r="H38" i="254" s="1"/>
  <c r="H42" i="254" s="1"/>
  <c r="G34" i="254"/>
  <c r="G38" i="254" s="1"/>
  <c r="G42" i="254" s="1"/>
  <c r="F34" i="254"/>
  <c r="F38" i="254" s="1"/>
  <c r="F42" i="254" s="1"/>
  <c r="E34" i="254"/>
  <c r="E38" i="254" s="1"/>
  <c r="E42" i="254" s="1"/>
  <c r="D34" i="254"/>
  <c r="D38" i="254" s="1"/>
  <c r="D42" i="254" s="1"/>
  <c r="C34" i="254"/>
  <c r="C38" i="254" s="1"/>
  <c r="C42" i="254" s="1"/>
  <c r="B34" i="254"/>
  <c r="B38" i="254" s="1"/>
  <c r="N33" i="254"/>
  <c r="N32" i="254"/>
  <c r="N31" i="254"/>
  <c r="N30" i="254"/>
  <c r="M26" i="254"/>
  <c r="L26" i="254"/>
  <c r="K26" i="254"/>
  <c r="J26" i="254"/>
  <c r="I26" i="254"/>
  <c r="H26" i="254"/>
  <c r="G26" i="254"/>
  <c r="F26" i="254"/>
  <c r="E26" i="254"/>
  <c r="D26" i="254"/>
  <c r="C26" i="254"/>
  <c r="B26" i="254"/>
  <c r="M25" i="254"/>
  <c r="L25" i="254"/>
  <c r="K25" i="254"/>
  <c r="J25" i="254"/>
  <c r="I25" i="254"/>
  <c r="H25" i="254"/>
  <c r="G25" i="254"/>
  <c r="F25" i="254"/>
  <c r="E25" i="254"/>
  <c r="D25" i="254"/>
  <c r="C25" i="254"/>
  <c r="B25" i="254"/>
  <c r="M24" i="254"/>
  <c r="L24" i="254"/>
  <c r="K24" i="254"/>
  <c r="J24" i="254"/>
  <c r="I24" i="254"/>
  <c r="H24" i="254"/>
  <c r="G24" i="254"/>
  <c r="F24" i="254"/>
  <c r="E24" i="254"/>
  <c r="D24" i="254"/>
  <c r="C24" i="254"/>
  <c r="B24" i="254"/>
  <c r="M23" i="254"/>
  <c r="L23" i="254"/>
  <c r="K23" i="254"/>
  <c r="J23" i="254"/>
  <c r="I23" i="254"/>
  <c r="H23" i="254"/>
  <c r="G23" i="254"/>
  <c r="F23" i="254"/>
  <c r="E23" i="254"/>
  <c r="D23" i="254"/>
  <c r="C23" i="254"/>
  <c r="B23" i="254"/>
  <c r="M20" i="254"/>
  <c r="L20" i="254"/>
  <c r="K20" i="254"/>
  <c r="J20" i="254"/>
  <c r="I20" i="254"/>
  <c r="H20" i="254"/>
  <c r="G20" i="254"/>
  <c r="F20" i="254"/>
  <c r="E20" i="254"/>
  <c r="D20" i="254"/>
  <c r="C20" i="254"/>
  <c r="B20" i="254"/>
  <c r="N19" i="254"/>
  <c r="N17" i="254"/>
  <c r="N16" i="254"/>
  <c r="N11" i="254"/>
  <c r="M9" i="254"/>
  <c r="M13" i="254" s="1"/>
  <c r="L9" i="254"/>
  <c r="L13" i="254" s="1"/>
  <c r="K9" i="254"/>
  <c r="K13" i="254" s="1"/>
  <c r="J9" i="254"/>
  <c r="J13" i="254" s="1"/>
  <c r="I9" i="254"/>
  <c r="I13" i="254" s="1"/>
  <c r="H9" i="254"/>
  <c r="H13" i="254" s="1"/>
  <c r="G9" i="254"/>
  <c r="G13" i="254" s="1"/>
  <c r="F9" i="254"/>
  <c r="F13" i="254" s="1"/>
  <c r="E9" i="254"/>
  <c r="E13" i="254" s="1"/>
  <c r="D9" i="254"/>
  <c r="D13" i="254" s="1"/>
  <c r="C9" i="254"/>
  <c r="C13" i="254" s="1"/>
  <c r="B9" i="254"/>
  <c r="B13" i="254" s="1"/>
  <c r="N8" i="254"/>
  <c r="N7" i="254"/>
  <c r="N6" i="254"/>
  <c r="N5" i="254"/>
  <c r="G61" i="253"/>
  <c r="I76" i="259" l="1"/>
  <c r="I67" i="259"/>
  <c r="I77" i="259" s="1"/>
  <c r="J66" i="259"/>
  <c r="H76" i="258"/>
  <c r="H67" i="258"/>
  <c r="H77" i="258" s="1"/>
  <c r="I66" i="258"/>
  <c r="G76" i="257"/>
  <c r="G67" i="257"/>
  <c r="G77" i="257" s="1"/>
  <c r="H66" i="257"/>
  <c r="G76" i="256"/>
  <c r="G67" i="256"/>
  <c r="G77" i="256" s="1"/>
  <c r="H66" i="256"/>
  <c r="K50" i="255"/>
  <c r="C64" i="255"/>
  <c r="C65" i="255" s="1"/>
  <c r="C75" i="255" s="1"/>
  <c r="F50" i="255"/>
  <c r="N27" i="255"/>
  <c r="N28" i="255" s="1"/>
  <c r="O61" i="255"/>
  <c r="N13" i="255"/>
  <c r="H50" i="255"/>
  <c r="M50" i="255"/>
  <c r="J64" i="255"/>
  <c r="J65" i="255" s="1"/>
  <c r="J75" i="255" s="1"/>
  <c r="E50" i="255"/>
  <c r="N48" i="255"/>
  <c r="N64" i="255" s="1"/>
  <c r="B50" i="255"/>
  <c r="I50" i="255"/>
  <c r="B75" i="255"/>
  <c r="B66" i="255"/>
  <c r="B27" i="254"/>
  <c r="B28" i="254" s="1"/>
  <c r="J27" i="254"/>
  <c r="J28" i="254" s="1"/>
  <c r="B72" i="254"/>
  <c r="C72" i="254" s="1"/>
  <c r="D72" i="254" s="1"/>
  <c r="E72" i="254" s="1"/>
  <c r="F72" i="254" s="1"/>
  <c r="G72" i="254" s="1"/>
  <c r="H72" i="254" s="1"/>
  <c r="I72" i="254" s="1"/>
  <c r="J72" i="254" s="1"/>
  <c r="K72" i="254" s="1"/>
  <c r="L72" i="254" s="1"/>
  <c r="M72" i="254" s="1"/>
  <c r="I48" i="254"/>
  <c r="C27" i="254"/>
  <c r="K27" i="254"/>
  <c r="I64" i="254"/>
  <c r="I65" i="254" s="1"/>
  <c r="I75" i="254" s="1"/>
  <c r="J48" i="254"/>
  <c r="J64" i="254" s="1"/>
  <c r="J65" i="254" s="1"/>
  <c r="J75" i="254" s="1"/>
  <c r="G27" i="254"/>
  <c r="G28" i="254" s="1"/>
  <c r="N34" i="254"/>
  <c r="G48" i="254"/>
  <c r="G64" i="254" s="1"/>
  <c r="G65" i="254" s="1"/>
  <c r="G75" i="254" s="1"/>
  <c r="N20" i="254"/>
  <c r="F48" i="254"/>
  <c r="F50" i="254" s="1"/>
  <c r="N9" i="254"/>
  <c r="N13" i="254" s="1"/>
  <c r="C28" i="254"/>
  <c r="K28" i="254"/>
  <c r="H48" i="254"/>
  <c r="H64" i="254" s="1"/>
  <c r="H65" i="254" s="1"/>
  <c r="H75" i="254" s="1"/>
  <c r="E27" i="254"/>
  <c r="E28" i="254" s="1"/>
  <c r="M27" i="254"/>
  <c r="M28" i="254" s="1"/>
  <c r="N46" i="254"/>
  <c r="N24" i="254"/>
  <c r="D27" i="254"/>
  <c r="D28" i="254" s="1"/>
  <c r="F27" i="254"/>
  <c r="F28" i="254" s="1"/>
  <c r="N26" i="254"/>
  <c r="N61" i="254"/>
  <c r="N25" i="254"/>
  <c r="L27" i="254"/>
  <c r="L28" i="254" s="1"/>
  <c r="H27" i="254"/>
  <c r="H28" i="254" s="1"/>
  <c r="C48" i="254"/>
  <c r="C64" i="254" s="1"/>
  <c r="C65" i="254" s="1"/>
  <c r="C75" i="254" s="1"/>
  <c r="K48" i="254"/>
  <c r="K64" i="254" s="1"/>
  <c r="K65" i="254" s="1"/>
  <c r="K75" i="254" s="1"/>
  <c r="E48" i="254"/>
  <c r="E50" i="254" s="1"/>
  <c r="M48" i="254"/>
  <c r="M50" i="254" s="1"/>
  <c r="I27" i="254"/>
  <c r="I28" i="254" s="1"/>
  <c r="I50" i="254"/>
  <c r="F64" i="254"/>
  <c r="F65" i="254" s="1"/>
  <c r="F75" i="254" s="1"/>
  <c r="D48" i="254"/>
  <c r="D64" i="254" s="1"/>
  <c r="D65" i="254" s="1"/>
  <c r="D75" i="254" s="1"/>
  <c r="L48" i="254"/>
  <c r="L64" i="254" s="1"/>
  <c r="L65" i="254" s="1"/>
  <c r="L75" i="254" s="1"/>
  <c r="B42" i="254"/>
  <c r="B48" i="254" s="1"/>
  <c r="B64" i="254" s="1"/>
  <c r="B65" i="254" s="1"/>
  <c r="N38" i="254"/>
  <c r="N42" i="254" s="1"/>
  <c r="B50" i="254"/>
  <c r="N23" i="254"/>
  <c r="N76" i="253"/>
  <c r="B71" i="253"/>
  <c r="B72" i="253" s="1"/>
  <c r="C72" i="253" s="1"/>
  <c r="D72" i="253" s="1"/>
  <c r="E72" i="253" s="1"/>
  <c r="F72" i="253" s="1"/>
  <c r="G72" i="253" s="1"/>
  <c r="H72" i="253" s="1"/>
  <c r="I72" i="253" s="1"/>
  <c r="J72" i="253" s="1"/>
  <c r="K72" i="253" s="1"/>
  <c r="L72" i="253" s="1"/>
  <c r="M72" i="253" s="1"/>
  <c r="M61" i="253"/>
  <c r="L61" i="253"/>
  <c r="K61" i="253"/>
  <c r="J61" i="253"/>
  <c r="I61" i="253"/>
  <c r="H61" i="253"/>
  <c r="F61" i="253"/>
  <c r="E61" i="253"/>
  <c r="D61" i="253"/>
  <c r="C61" i="253"/>
  <c r="B61" i="253"/>
  <c r="N60" i="253"/>
  <c r="N59" i="253"/>
  <c r="N58" i="253"/>
  <c r="N57" i="253"/>
  <c r="N56" i="253"/>
  <c r="N55" i="253"/>
  <c r="N54" i="253"/>
  <c r="N53" i="253"/>
  <c r="M46" i="253"/>
  <c r="L46" i="253"/>
  <c r="K46" i="253"/>
  <c r="J46" i="253"/>
  <c r="I46" i="253"/>
  <c r="H46" i="253"/>
  <c r="G46" i="253"/>
  <c r="F46" i="253"/>
  <c r="E46" i="253"/>
  <c r="D46" i="253"/>
  <c r="C46" i="253"/>
  <c r="B46" i="253"/>
  <c r="N45" i="253"/>
  <c r="N44" i="253"/>
  <c r="N41" i="253"/>
  <c r="N40" i="253"/>
  <c r="N39" i="253"/>
  <c r="N37" i="253"/>
  <c r="M34" i="253"/>
  <c r="M38" i="253" s="1"/>
  <c r="M42" i="253" s="1"/>
  <c r="L34" i="253"/>
  <c r="L38" i="253" s="1"/>
  <c r="L42" i="253" s="1"/>
  <c r="K34" i="253"/>
  <c r="K38" i="253" s="1"/>
  <c r="K42" i="253" s="1"/>
  <c r="J34" i="253"/>
  <c r="J38" i="253" s="1"/>
  <c r="J42" i="253" s="1"/>
  <c r="I34" i="253"/>
  <c r="I38" i="253" s="1"/>
  <c r="I42" i="253" s="1"/>
  <c r="H34" i="253"/>
  <c r="H38" i="253" s="1"/>
  <c r="H42" i="253" s="1"/>
  <c r="G34" i="253"/>
  <c r="G38" i="253" s="1"/>
  <c r="G42" i="253" s="1"/>
  <c r="F34" i="253"/>
  <c r="F38" i="253" s="1"/>
  <c r="F42" i="253" s="1"/>
  <c r="E34" i="253"/>
  <c r="E38" i="253" s="1"/>
  <c r="E42" i="253" s="1"/>
  <c r="D34" i="253"/>
  <c r="D38" i="253" s="1"/>
  <c r="D42" i="253" s="1"/>
  <c r="C34" i="253"/>
  <c r="C38" i="253" s="1"/>
  <c r="C42" i="253" s="1"/>
  <c r="B34" i="253"/>
  <c r="B38" i="253" s="1"/>
  <c r="B42" i="253" s="1"/>
  <c r="N33" i="253"/>
  <c r="N32" i="253"/>
  <c r="N31" i="253"/>
  <c r="N30" i="253"/>
  <c r="M26" i="253"/>
  <c r="L26" i="253"/>
  <c r="K26" i="253"/>
  <c r="J26" i="253"/>
  <c r="I26" i="253"/>
  <c r="H26" i="253"/>
  <c r="G26" i="253"/>
  <c r="F26" i="253"/>
  <c r="E26" i="253"/>
  <c r="D26" i="253"/>
  <c r="C26" i="253"/>
  <c r="B26" i="253"/>
  <c r="M25" i="253"/>
  <c r="L25" i="253"/>
  <c r="K25" i="253"/>
  <c r="J25" i="253"/>
  <c r="I25" i="253"/>
  <c r="H25" i="253"/>
  <c r="G25" i="253"/>
  <c r="F25" i="253"/>
  <c r="E25" i="253"/>
  <c r="D25" i="253"/>
  <c r="C25" i="253"/>
  <c r="B25" i="253"/>
  <c r="M24" i="253"/>
  <c r="L24" i="253"/>
  <c r="K24" i="253"/>
  <c r="J24" i="253"/>
  <c r="I24" i="253"/>
  <c r="H24" i="253"/>
  <c r="G24" i="253"/>
  <c r="F24" i="253"/>
  <c r="E24" i="253"/>
  <c r="D24" i="253"/>
  <c r="C24" i="253"/>
  <c r="B24" i="253"/>
  <c r="M23" i="253"/>
  <c r="L23" i="253"/>
  <c r="K23" i="253"/>
  <c r="J23" i="253"/>
  <c r="I23" i="253"/>
  <c r="H23" i="253"/>
  <c r="H27" i="253" s="1"/>
  <c r="G23" i="253"/>
  <c r="F23" i="253"/>
  <c r="E23" i="253"/>
  <c r="D23" i="253"/>
  <c r="C23" i="253"/>
  <c r="B23" i="253"/>
  <c r="M20" i="253"/>
  <c r="L20" i="253"/>
  <c r="L48" i="253" s="1"/>
  <c r="K20" i="253"/>
  <c r="J20" i="253"/>
  <c r="I20" i="253"/>
  <c r="H20" i="253"/>
  <c r="G20" i="253"/>
  <c r="F20" i="253"/>
  <c r="E20" i="253"/>
  <c r="D20" i="253"/>
  <c r="D48" i="253" s="1"/>
  <c r="C20" i="253"/>
  <c r="B20" i="253"/>
  <c r="N19" i="253"/>
  <c r="N17" i="253"/>
  <c r="N16" i="253"/>
  <c r="N11" i="253"/>
  <c r="M9" i="253"/>
  <c r="M13" i="253" s="1"/>
  <c r="L9" i="253"/>
  <c r="L13" i="253" s="1"/>
  <c r="K9" i="253"/>
  <c r="K13" i="253" s="1"/>
  <c r="J9" i="253"/>
  <c r="J13" i="253" s="1"/>
  <c r="I9" i="253"/>
  <c r="I13" i="253" s="1"/>
  <c r="H9" i="253"/>
  <c r="H13" i="253" s="1"/>
  <c r="G9" i="253"/>
  <c r="G13" i="253" s="1"/>
  <c r="F9" i="253"/>
  <c r="F13" i="253" s="1"/>
  <c r="E9" i="253"/>
  <c r="E13" i="253" s="1"/>
  <c r="D9" i="253"/>
  <c r="D13" i="253" s="1"/>
  <c r="C9" i="253"/>
  <c r="C13" i="253" s="1"/>
  <c r="B9" i="253"/>
  <c r="B13" i="253" s="1"/>
  <c r="N8" i="253"/>
  <c r="N7" i="253"/>
  <c r="N6" i="253"/>
  <c r="N5" i="253"/>
  <c r="F61" i="252"/>
  <c r="J76" i="259" l="1"/>
  <c r="J67" i="259"/>
  <c r="J77" i="259" s="1"/>
  <c r="K66" i="259"/>
  <c r="I76" i="258"/>
  <c r="I67" i="258"/>
  <c r="I77" i="258" s="1"/>
  <c r="J66" i="258"/>
  <c r="H76" i="257"/>
  <c r="H67" i="257"/>
  <c r="H77" i="257" s="1"/>
  <c r="I66" i="257"/>
  <c r="H76" i="256"/>
  <c r="H67" i="256"/>
  <c r="H77" i="256" s="1"/>
  <c r="I66" i="256"/>
  <c r="N46" i="253"/>
  <c r="N65" i="255"/>
  <c r="N50" i="255"/>
  <c r="B76" i="255"/>
  <c r="B67" i="255"/>
  <c r="B77" i="255" s="1"/>
  <c r="C66" i="255"/>
  <c r="H50" i="254"/>
  <c r="L50" i="254"/>
  <c r="J50" i="254"/>
  <c r="E64" i="254"/>
  <c r="E65" i="254" s="1"/>
  <c r="E75" i="254" s="1"/>
  <c r="N48" i="254"/>
  <c r="N64" i="254"/>
  <c r="N65" i="254" s="1"/>
  <c r="G50" i="254"/>
  <c r="O61" i="254"/>
  <c r="D50" i="254"/>
  <c r="M64" i="254"/>
  <c r="M65" i="254" s="1"/>
  <c r="M75" i="254" s="1"/>
  <c r="N27" i="254"/>
  <c r="N28" i="254" s="1"/>
  <c r="K50" i="254"/>
  <c r="C50" i="254"/>
  <c r="B75" i="254"/>
  <c r="B66" i="254"/>
  <c r="E48" i="253"/>
  <c r="E50" i="253" s="1"/>
  <c r="M48" i="253"/>
  <c r="M64" i="253" s="1"/>
  <c r="M65" i="253" s="1"/>
  <c r="M75" i="253" s="1"/>
  <c r="K27" i="253"/>
  <c r="K28" i="253" s="1"/>
  <c r="C27" i="253"/>
  <c r="I48" i="253"/>
  <c r="I64" i="253" s="1"/>
  <c r="I65" i="253" s="1"/>
  <c r="I75" i="253" s="1"/>
  <c r="N34" i="253"/>
  <c r="C28" i="253"/>
  <c r="H48" i="253"/>
  <c r="H50" i="253" s="1"/>
  <c r="C71" i="253"/>
  <c r="D71" i="253" s="1"/>
  <c r="E71" i="253" s="1"/>
  <c r="F71" i="253" s="1"/>
  <c r="G71" i="253" s="1"/>
  <c r="H71" i="253" s="1"/>
  <c r="I71" i="253" s="1"/>
  <c r="J71" i="253" s="1"/>
  <c r="K71" i="253" s="1"/>
  <c r="L71" i="253" s="1"/>
  <c r="M71" i="253" s="1"/>
  <c r="M27" i="253"/>
  <c r="M28" i="253" s="1"/>
  <c r="E27" i="253"/>
  <c r="E28" i="253" s="1"/>
  <c r="B48" i="253"/>
  <c r="B50" i="253" s="1"/>
  <c r="F27" i="253"/>
  <c r="F28" i="253" s="1"/>
  <c r="J48" i="253"/>
  <c r="J64" i="253" s="1"/>
  <c r="J65" i="253" s="1"/>
  <c r="J75" i="253" s="1"/>
  <c r="N20" i="253"/>
  <c r="N61" i="253"/>
  <c r="G27" i="253"/>
  <c r="G28" i="253" s="1"/>
  <c r="E64" i="253"/>
  <c r="E65" i="253" s="1"/>
  <c r="E75" i="253" s="1"/>
  <c r="H28" i="253"/>
  <c r="N24" i="253"/>
  <c r="L27" i="253"/>
  <c r="L28" i="253" s="1"/>
  <c r="N26" i="253"/>
  <c r="F48" i="253"/>
  <c r="F64" i="253" s="1"/>
  <c r="F65" i="253" s="1"/>
  <c r="F75" i="253" s="1"/>
  <c r="I27" i="253"/>
  <c r="I28" i="253" s="1"/>
  <c r="G48" i="253"/>
  <c r="G64" i="253" s="1"/>
  <c r="G65" i="253" s="1"/>
  <c r="G75" i="253" s="1"/>
  <c r="B27" i="253"/>
  <c r="B28" i="253" s="1"/>
  <c r="J27" i="253"/>
  <c r="J28" i="253" s="1"/>
  <c r="N9" i="253"/>
  <c r="N13" i="253" s="1"/>
  <c r="N25" i="253"/>
  <c r="D64" i="253"/>
  <c r="D65" i="253" s="1"/>
  <c r="D75" i="253" s="1"/>
  <c r="L64" i="253"/>
  <c r="L65" i="253" s="1"/>
  <c r="L75" i="253" s="1"/>
  <c r="D50" i="253"/>
  <c r="L50" i="253"/>
  <c r="C48" i="253"/>
  <c r="C64" i="253" s="1"/>
  <c r="C65" i="253" s="1"/>
  <c r="C75" i="253" s="1"/>
  <c r="K48" i="253"/>
  <c r="K64" i="253" s="1"/>
  <c r="K65" i="253" s="1"/>
  <c r="K75" i="253" s="1"/>
  <c r="B64" i="253"/>
  <c r="B65" i="253" s="1"/>
  <c r="N23" i="253"/>
  <c r="N38" i="253"/>
  <c r="N42" i="253" s="1"/>
  <c r="D27" i="253"/>
  <c r="D28" i="253" s="1"/>
  <c r="N76" i="252"/>
  <c r="B71" i="252"/>
  <c r="B72" i="252" s="1"/>
  <c r="C72" i="252" s="1"/>
  <c r="D72" i="252" s="1"/>
  <c r="E72" i="252" s="1"/>
  <c r="F72" i="252" s="1"/>
  <c r="G72" i="252" s="1"/>
  <c r="H72" i="252" s="1"/>
  <c r="I72" i="252" s="1"/>
  <c r="J72" i="252" s="1"/>
  <c r="K72" i="252" s="1"/>
  <c r="L72" i="252" s="1"/>
  <c r="M72" i="252" s="1"/>
  <c r="M61" i="252"/>
  <c r="L61" i="252"/>
  <c r="K61" i="252"/>
  <c r="J61" i="252"/>
  <c r="I61" i="252"/>
  <c r="H61" i="252"/>
  <c r="G61" i="252"/>
  <c r="E61" i="252"/>
  <c r="D61" i="252"/>
  <c r="C61" i="252"/>
  <c r="B61" i="252"/>
  <c r="N60" i="252"/>
  <c r="N59" i="252"/>
  <c r="N58" i="252"/>
  <c r="N57" i="252"/>
  <c r="N56" i="252"/>
  <c r="N55" i="252"/>
  <c r="N54" i="252"/>
  <c r="N53" i="252"/>
  <c r="M46" i="252"/>
  <c r="L46" i="252"/>
  <c r="K46" i="252"/>
  <c r="J46" i="252"/>
  <c r="I46" i="252"/>
  <c r="H46" i="252"/>
  <c r="G46" i="252"/>
  <c r="F46" i="252"/>
  <c r="E46" i="252"/>
  <c r="D46" i="252"/>
  <c r="C46" i="252"/>
  <c r="B46" i="252"/>
  <c r="N45" i="252"/>
  <c r="N44" i="252"/>
  <c r="N41" i="252"/>
  <c r="N40" i="252"/>
  <c r="N39" i="252"/>
  <c r="N37" i="252"/>
  <c r="M34" i="252"/>
  <c r="M38" i="252" s="1"/>
  <c r="M42" i="252" s="1"/>
  <c r="L34" i="252"/>
  <c r="L38" i="252" s="1"/>
  <c r="L42" i="252" s="1"/>
  <c r="K34" i="252"/>
  <c r="K38" i="252" s="1"/>
  <c r="K42" i="252" s="1"/>
  <c r="J34" i="252"/>
  <c r="J38" i="252" s="1"/>
  <c r="J42" i="252" s="1"/>
  <c r="I34" i="252"/>
  <c r="I38" i="252" s="1"/>
  <c r="I42" i="252" s="1"/>
  <c r="H34" i="252"/>
  <c r="H38" i="252" s="1"/>
  <c r="H42" i="252" s="1"/>
  <c r="G34" i="252"/>
  <c r="G38" i="252" s="1"/>
  <c r="G42" i="252" s="1"/>
  <c r="F34" i="252"/>
  <c r="F38" i="252" s="1"/>
  <c r="F42" i="252" s="1"/>
  <c r="E34" i="252"/>
  <c r="E38" i="252" s="1"/>
  <c r="E42" i="252" s="1"/>
  <c r="D34" i="252"/>
  <c r="D38" i="252" s="1"/>
  <c r="D42" i="252" s="1"/>
  <c r="C34" i="252"/>
  <c r="C38" i="252" s="1"/>
  <c r="C42" i="252" s="1"/>
  <c r="B34" i="252"/>
  <c r="B38" i="252" s="1"/>
  <c r="N33" i="252"/>
  <c r="N32" i="252"/>
  <c r="N31" i="252"/>
  <c r="N30" i="252"/>
  <c r="M26" i="252"/>
  <c r="L26" i="252"/>
  <c r="K26" i="252"/>
  <c r="J26" i="252"/>
  <c r="I26" i="252"/>
  <c r="H26" i="252"/>
  <c r="G26" i="252"/>
  <c r="F26" i="252"/>
  <c r="E26" i="252"/>
  <c r="D26" i="252"/>
  <c r="C26" i="252"/>
  <c r="B26" i="252"/>
  <c r="M25" i="252"/>
  <c r="L25" i="252"/>
  <c r="K25" i="252"/>
  <c r="J25" i="252"/>
  <c r="I25" i="252"/>
  <c r="H25" i="252"/>
  <c r="G25" i="252"/>
  <c r="F25" i="252"/>
  <c r="E25" i="252"/>
  <c r="D25" i="252"/>
  <c r="C25" i="252"/>
  <c r="B25" i="252"/>
  <c r="M24" i="252"/>
  <c r="L24" i="252"/>
  <c r="K24" i="252"/>
  <c r="J24" i="252"/>
  <c r="I24" i="252"/>
  <c r="H24" i="252"/>
  <c r="G24" i="252"/>
  <c r="F24" i="252"/>
  <c r="E24" i="252"/>
  <c r="D24" i="252"/>
  <c r="C24" i="252"/>
  <c r="B24" i="252"/>
  <c r="M23" i="252"/>
  <c r="L23" i="252"/>
  <c r="K23" i="252"/>
  <c r="J23" i="252"/>
  <c r="I23" i="252"/>
  <c r="H23" i="252"/>
  <c r="H27" i="252" s="1"/>
  <c r="G23" i="252"/>
  <c r="G27" i="252" s="1"/>
  <c r="G28" i="252" s="1"/>
  <c r="F23" i="252"/>
  <c r="E23" i="252"/>
  <c r="D23" i="252"/>
  <c r="C23" i="252"/>
  <c r="B23" i="252"/>
  <c r="M20" i="252"/>
  <c r="M48" i="252" s="1"/>
  <c r="L20" i="252"/>
  <c r="K20" i="252"/>
  <c r="J20" i="252"/>
  <c r="I20" i="252"/>
  <c r="H20" i="252"/>
  <c r="G20" i="252"/>
  <c r="F20" i="252"/>
  <c r="E20" i="252"/>
  <c r="D20" i="252"/>
  <c r="C20" i="252"/>
  <c r="B20" i="252"/>
  <c r="N19" i="252"/>
  <c r="N17" i="252"/>
  <c r="N16" i="252"/>
  <c r="N11" i="252"/>
  <c r="M9" i="252"/>
  <c r="M13" i="252" s="1"/>
  <c r="L9" i="252"/>
  <c r="L13" i="252" s="1"/>
  <c r="K9" i="252"/>
  <c r="K13" i="252" s="1"/>
  <c r="J9" i="252"/>
  <c r="J13" i="252" s="1"/>
  <c r="I9" i="252"/>
  <c r="I13" i="252" s="1"/>
  <c r="H9" i="252"/>
  <c r="H13" i="252" s="1"/>
  <c r="G9" i="252"/>
  <c r="G13" i="252" s="1"/>
  <c r="F9" i="252"/>
  <c r="F13" i="252" s="1"/>
  <c r="E9" i="252"/>
  <c r="E13" i="252" s="1"/>
  <c r="D9" i="252"/>
  <c r="D13" i="252" s="1"/>
  <c r="C9" i="252"/>
  <c r="C13" i="252" s="1"/>
  <c r="B9" i="252"/>
  <c r="B13" i="252" s="1"/>
  <c r="N8" i="252"/>
  <c r="N7" i="252"/>
  <c r="N6" i="252"/>
  <c r="N5" i="252"/>
  <c r="E61" i="251"/>
  <c r="L66" i="259" l="1"/>
  <c r="K76" i="259"/>
  <c r="K67" i="259"/>
  <c r="K77" i="259" s="1"/>
  <c r="K66" i="258"/>
  <c r="J67" i="258"/>
  <c r="J77" i="258" s="1"/>
  <c r="J76" i="258"/>
  <c r="I76" i="257"/>
  <c r="I67" i="257"/>
  <c r="I77" i="257" s="1"/>
  <c r="J66" i="257"/>
  <c r="I76" i="256"/>
  <c r="I67" i="256"/>
  <c r="I77" i="256" s="1"/>
  <c r="J66" i="256"/>
  <c r="F27" i="252"/>
  <c r="F28" i="252" s="1"/>
  <c r="D66" i="255"/>
  <c r="C76" i="255"/>
  <c r="C67" i="255"/>
  <c r="C77" i="255" s="1"/>
  <c r="N50" i="254"/>
  <c r="C66" i="254"/>
  <c r="B76" i="254"/>
  <c r="B67" i="254"/>
  <c r="B77" i="254" s="1"/>
  <c r="M50" i="253"/>
  <c r="G50" i="253"/>
  <c r="H64" i="253"/>
  <c r="H65" i="253" s="1"/>
  <c r="H75" i="253" s="1"/>
  <c r="I50" i="253"/>
  <c r="J50" i="253"/>
  <c r="N48" i="253"/>
  <c r="N64" i="253" s="1"/>
  <c r="N65" i="253" s="1"/>
  <c r="N27" i="253"/>
  <c r="N28" i="253" s="1"/>
  <c r="O61" i="253"/>
  <c r="F50" i="253"/>
  <c r="K50" i="253"/>
  <c r="B75" i="253"/>
  <c r="B66" i="253"/>
  <c r="C50" i="253"/>
  <c r="B27" i="252"/>
  <c r="B28" i="252" s="1"/>
  <c r="J27" i="252"/>
  <c r="J28" i="252" s="1"/>
  <c r="N20" i="252"/>
  <c r="C27" i="252"/>
  <c r="C28" i="252" s="1"/>
  <c r="K27" i="252"/>
  <c r="K28" i="252" s="1"/>
  <c r="F50" i="252"/>
  <c r="D27" i="252"/>
  <c r="D28" i="252" s="1"/>
  <c r="L27" i="252"/>
  <c r="I48" i="252"/>
  <c r="I64" i="252" s="1"/>
  <c r="I65" i="252" s="1"/>
  <c r="I75" i="252" s="1"/>
  <c r="N46" i="252"/>
  <c r="E48" i="252"/>
  <c r="E50" i="252" s="1"/>
  <c r="C48" i="252"/>
  <c r="C64" i="252" s="1"/>
  <c r="C65" i="252" s="1"/>
  <c r="C75" i="252" s="1"/>
  <c r="K48" i="252"/>
  <c r="K64" i="252" s="1"/>
  <c r="K65" i="252" s="1"/>
  <c r="K75" i="252" s="1"/>
  <c r="N24" i="252"/>
  <c r="N9" i="252"/>
  <c r="N13" i="252" s="1"/>
  <c r="D48" i="252"/>
  <c r="D64" i="252" s="1"/>
  <c r="D65" i="252" s="1"/>
  <c r="D75" i="252" s="1"/>
  <c r="L48" i="252"/>
  <c r="L64" i="252" s="1"/>
  <c r="L65" i="252" s="1"/>
  <c r="L75" i="252" s="1"/>
  <c r="H28" i="252"/>
  <c r="N23" i="252"/>
  <c r="N26" i="252"/>
  <c r="I27" i="252"/>
  <c r="I28" i="252" s="1"/>
  <c r="J48" i="252"/>
  <c r="J64" i="252" s="1"/>
  <c r="J65" i="252" s="1"/>
  <c r="J75" i="252" s="1"/>
  <c r="N61" i="252"/>
  <c r="G48" i="252"/>
  <c r="G50" i="252" s="1"/>
  <c r="N25" i="252"/>
  <c r="H48" i="252"/>
  <c r="H64" i="252" s="1"/>
  <c r="H65" i="252" s="1"/>
  <c r="H75" i="252" s="1"/>
  <c r="L28" i="252"/>
  <c r="F48" i="252"/>
  <c r="E27" i="252"/>
  <c r="E28" i="252" s="1"/>
  <c r="M27" i="252"/>
  <c r="M28" i="252" s="1"/>
  <c r="N34" i="252"/>
  <c r="M50" i="252"/>
  <c r="N38" i="252"/>
  <c r="N42" i="252" s="1"/>
  <c r="B42" i="252"/>
  <c r="B48" i="252" s="1"/>
  <c r="B64" i="252" s="1"/>
  <c r="B65" i="252" s="1"/>
  <c r="M64" i="252"/>
  <c r="M65" i="252" s="1"/>
  <c r="M75" i="252" s="1"/>
  <c r="C71" i="252"/>
  <c r="D71" i="252" s="1"/>
  <c r="E71" i="252" s="1"/>
  <c r="F71" i="252" s="1"/>
  <c r="G71" i="252" s="1"/>
  <c r="H71" i="252" s="1"/>
  <c r="I71" i="252" s="1"/>
  <c r="J71" i="252" s="1"/>
  <c r="K71" i="252" s="1"/>
  <c r="L71" i="252" s="1"/>
  <c r="M71" i="252" s="1"/>
  <c r="N76" i="251"/>
  <c r="B71" i="251"/>
  <c r="B72" i="251" s="1"/>
  <c r="C72" i="251" s="1"/>
  <c r="D72" i="251" s="1"/>
  <c r="E72" i="251" s="1"/>
  <c r="F72" i="251" s="1"/>
  <c r="G72" i="251" s="1"/>
  <c r="H72" i="251" s="1"/>
  <c r="I72" i="251" s="1"/>
  <c r="J72" i="251" s="1"/>
  <c r="K72" i="251" s="1"/>
  <c r="L72" i="251" s="1"/>
  <c r="M72" i="251" s="1"/>
  <c r="M61" i="251"/>
  <c r="L61" i="251"/>
  <c r="K61" i="251"/>
  <c r="J61" i="251"/>
  <c r="I61" i="251"/>
  <c r="H61" i="251"/>
  <c r="G61" i="251"/>
  <c r="F61" i="251"/>
  <c r="D61" i="251"/>
  <c r="C61" i="251"/>
  <c r="B61" i="251"/>
  <c r="N60" i="251"/>
  <c r="N59" i="251"/>
  <c r="N58" i="251"/>
  <c r="N57" i="251"/>
  <c r="N56" i="251"/>
  <c r="N55" i="251"/>
  <c r="N54" i="251"/>
  <c r="N53" i="251"/>
  <c r="M46" i="251"/>
  <c r="L46" i="251"/>
  <c r="K46" i="251"/>
  <c r="J46" i="251"/>
  <c r="I46" i="251"/>
  <c r="H46" i="251"/>
  <c r="G46" i="251"/>
  <c r="F46" i="251"/>
  <c r="E46" i="251"/>
  <c r="D46" i="251"/>
  <c r="C46" i="251"/>
  <c r="B46" i="251"/>
  <c r="N45" i="251"/>
  <c r="N44" i="251"/>
  <c r="N41" i="251"/>
  <c r="N40" i="251"/>
  <c r="N39" i="251"/>
  <c r="N37" i="251"/>
  <c r="M34" i="251"/>
  <c r="M38" i="251" s="1"/>
  <c r="M42" i="251" s="1"/>
  <c r="L34" i="251"/>
  <c r="L38" i="251" s="1"/>
  <c r="L42" i="251" s="1"/>
  <c r="K34" i="251"/>
  <c r="K38" i="251" s="1"/>
  <c r="K42" i="251" s="1"/>
  <c r="J34" i="251"/>
  <c r="J38" i="251" s="1"/>
  <c r="J42" i="251" s="1"/>
  <c r="I34" i="251"/>
  <c r="I38" i="251" s="1"/>
  <c r="I42" i="251" s="1"/>
  <c r="H34" i="251"/>
  <c r="H38" i="251" s="1"/>
  <c r="H42" i="251" s="1"/>
  <c r="G34" i="251"/>
  <c r="G38" i="251" s="1"/>
  <c r="G42" i="251" s="1"/>
  <c r="F34" i="251"/>
  <c r="F38" i="251" s="1"/>
  <c r="F42" i="251" s="1"/>
  <c r="E34" i="251"/>
  <c r="E38" i="251" s="1"/>
  <c r="E42" i="251" s="1"/>
  <c r="D34" i="251"/>
  <c r="C34" i="251"/>
  <c r="C38" i="251" s="1"/>
  <c r="C42" i="251" s="1"/>
  <c r="B34" i="251"/>
  <c r="B38" i="251" s="1"/>
  <c r="N33" i="251"/>
  <c r="N32" i="251"/>
  <c r="N31" i="251"/>
  <c r="N30" i="251"/>
  <c r="M26" i="251"/>
  <c r="L26" i="251"/>
  <c r="K26" i="251"/>
  <c r="J26" i="251"/>
  <c r="I26" i="251"/>
  <c r="H26" i="251"/>
  <c r="G26" i="251"/>
  <c r="F26" i="251"/>
  <c r="E26" i="251"/>
  <c r="D26" i="251"/>
  <c r="C26" i="251"/>
  <c r="B26" i="251"/>
  <c r="M25" i="251"/>
  <c r="L25" i="251"/>
  <c r="K25" i="251"/>
  <c r="J25" i="251"/>
  <c r="I25" i="251"/>
  <c r="H25" i="251"/>
  <c r="G25" i="251"/>
  <c r="F25" i="251"/>
  <c r="E25" i="251"/>
  <c r="D25" i="251"/>
  <c r="C25" i="251"/>
  <c r="B25" i="251"/>
  <c r="M24" i="251"/>
  <c r="L24" i="251"/>
  <c r="K24" i="251"/>
  <c r="J24" i="251"/>
  <c r="I24" i="251"/>
  <c r="H24" i="251"/>
  <c r="G24" i="251"/>
  <c r="F24" i="251"/>
  <c r="E24" i="251"/>
  <c r="D24" i="251"/>
  <c r="C24" i="251"/>
  <c r="B24" i="251"/>
  <c r="M23" i="251"/>
  <c r="L23" i="251"/>
  <c r="K23" i="251"/>
  <c r="J23" i="251"/>
  <c r="J27" i="251" s="1"/>
  <c r="I23" i="251"/>
  <c r="I27" i="251" s="1"/>
  <c r="H23" i="251"/>
  <c r="G23" i="251"/>
  <c r="F23" i="251"/>
  <c r="F27" i="251" s="1"/>
  <c r="E23" i="251"/>
  <c r="D23" i="251"/>
  <c r="C23" i="251"/>
  <c r="B23" i="251"/>
  <c r="M20" i="251"/>
  <c r="L20" i="251"/>
  <c r="K20" i="251"/>
  <c r="J20" i="251"/>
  <c r="I20" i="251"/>
  <c r="H20" i="251"/>
  <c r="G20" i="251"/>
  <c r="G48" i="251" s="1"/>
  <c r="F20" i="251"/>
  <c r="E20" i="251"/>
  <c r="D20" i="251"/>
  <c r="C20" i="251"/>
  <c r="B20" i="251"/>
  <c r="N19" i="251"/>
  <c r="N17" i="251"/>
  <c r="N16" i="251"/>
  <c r="N20" i="251" s="1"/>
  <c r="N11" i="251"/>
  <c r="M9" i="251"/>
  <c r="M13" i="251" s="1"/>
  <c r="L9" i="251"/>
  <c r="L13" i="251" s="1"/>
  <c r="K9" i="251"/>
  <c r="K13" i="251" s="1"/>
  <c r="J9" i="251"/>
  <c r="J13" i="251" s="1"/>
  <c r="I9" i="251"/>
  <c r="I13" i="251" s="1"/>
  <c r="H9" i="251"/>
  <c r="H13" i="251" s="1"/>
  <c r="G9" i="251"/>
  <c r="G13" i="251" s="1"/>
  <c r="F9" i="251"/>
  <c r="F13" i="251" s="1"/>
  <c r="E9" i="251"/>
  <c r="E13" i="251" s="1"/>
  <c r="D9" i="251"/>
  <c r="D13" i="251" s="1"/>
  <c r="C9" i="251"/>
  <c r="C13" i="251" s="1"/>
  <c r="B9" i="251"/>
  <c r="B13" i="251" s="1"/>
  <c r="N8" i="251"/>
  <c r="N7" i="251"/>
  <c r="N6" i="251"/>
  <c r="N5" i="251"/>
  <c r="M66" i="259" l="1"/>
  <c r="L76" i="259"/>
  <c r="L67" i="259"/>
  <c r="L77" i="259" s="1"/>
  <c r="K76" i="258"/>
  <c r="L66" i="258"/>
  <c r="K67" i="258"/>
  <c r="K77" i="258" s="1"/>
  <c r="J76" i="257"/>
  <c r="J67" i="257"/>
  <c r="J77" i="257" s="1"/>
  <c r="K66" i="257"/>
  <c r="J76" i="256"/>
  <c r="J67" i="256"/>
  <c r="J77" i="256" s="1"/>
  <c r="K66" i="256"/>
  <c r="I50" i="252"/>
  <c r="E66" i="255"/>
  <c r="D76" i="255"/>
  <c r="D67" i="255"/>
  <c r="D77" i="255" s="1"/>
  <c r="D66" i="254"/>
  <c r="C76" i="254"/>
  <c r="C67" i="254"/>
  <c r="C77" i="254" s="1"/>
  <c r="N50" i="253"/>
  <c r="B76" i="253"/>
  <c r="B67" i="253"/>
  <c r="B77" i="253" s="1"/>
  <c r="C66" i="253"/>
  <c r="J50" i="252"/>
  <c r="C50" i="252"/>
  <c r="H50" i="252"/>
  <c r="B50" i="252"/>
  <c r="D50" i="252"/>
  <c r="K50" i="252"/>
  <c r="O61" i="252"/>
  <c r="N27" i="252"/>
  <c r="N28" i="252" s="1"/>
  <c r="N48" i="252"/>
  <c r="N64" i="252" s="1"/>
  <c r="N65" i="252" s="1"/>
  <c r="E64" i="252"/>
  <c r="E65" i="252" s="1"/>
  <c r="E75" i="252" s="1"/>
  <c r="G64" i="252"/>
  <c r="G65" i="252" s="1"/>
  <c r="G75" i="252" s="1"/>
  <c r="L50" i="252"/>
  <c r="F64" i="252"/>
  <c r="F65" i="252" s="1"/>
  <c r="F75" i="252" s="1"/>
  <c r="B75" i="252"/>
  <c r="B66" i="252"/>
  <c r="C48" i="251"/>
  <c r="C64" i="251" s="1"/>
  <c r="C65" i="251" s="1"/>
  <c r="C75" i="251" s="1"/>
  <c r="K48" i="251"/>
  <c r="K64" i="251" s="1"/>
  <c r="K65" i="251" s="1"/>
  <c r="K75" i="251" s="1"/>
  <c r="J28" i="251"/>
  <c r="C27" i="251"/>
  <c r="C28" i="251" s="1"/>
  <c r="E27" i="251"/>
  <c r="E28" i="251" s="1"/>
  <c r="M27" i="251"/>
  <c r="M28" i="251" s="1"/>
  <c r="K27" i="251"/>
  <c r="K28" i="251" s="1"/>
  <c r="B27" i="251"/>
  <c r="B28" i="251" s="1"/>
  <c r="N34" i="251"/>
  <c r="N9" i="251"/>
  <c r="N13" i="251" s="1"/>
  <c r="N25" i="251"/>
  <c r="N24" i="251"/>
  <c r="G27" i="251"/>
  <c r="G28" i="251" s="1"/>
  <c r="L27" i="251"/>
  <c r="L28" i="251" s="1"/>
  <c r="F28" i="251"/>
  <c r="H27" i="251"/>
  <c r="H28" i="251" s="1"/>
  <c r="J48" i="251"/>
  <c r="J64" i="251" s="1"/>
  <c r="J65" i="251" s="1"/>
  <c r="J75" i="251" s="1"/>
  <c r="N61" i="251"/>
  <c r="I28" i="251"/>
  <c r="N26" i="251"/>
  <c r="E48" i="251"/>
  <c r="E50" i="251" s="1"/>
  <c r="M48" i="251"/>
  <c r="M50" i="251" s="1"/>
  <c r="F48" i="251"/>
  <c r="F50" i="251" s="1"/>
  <c r="N46" i="251"/>
  <c r="J50" i="251"/>
  <c r="G50" i="251"/>
  <c r="B42" i="251"/>
  <c r="B48" i="251" s="1"/>
  <c r="B50" i="251" s="1"/>
  <c r="H48" i="251"/>
  <c r="H50" i="251" s="1"/>
  <c r="I48" i="251"/>
  <c r="I64" i="251" s="1"/>
  <c r="I65" i="251" s="1"/>
  <c r="I75" i="251" s="1"/>
  <c r="G64" i="251"/>
  <c r="G65" i="251" s="1"/>
  <c r="G75" i="251" s="1"/>
  <c r="N23" i="251"/>
  <c r="D27" i="251"/>
  <c r="D28" i="251" s="1"/>
  <c r="C71" i="251"/>
  <c r="D71" i="251" s="1"/>
  <c r="E71" i="251" s="1"/>
  <c r="F71" i="251" s="1"/>
  <c r="G71" i="251" s="1"/>
  <c r="H71" i="251" s="1"/>
  <c r="I71" i="251" s="1"/>
  <c r="J71" i="251" s="1"/>
  <c r="K71" i="251" s="1"/>
  <c r="L71" i="251" s="1"/>
  <c r="M71" i="251" s="1"/>
  <c r="L48" i="251"/>
  <c r="L64" i="251" s="1"/>
  <c r="L65" i="251" s="1"/>
  <c r="L75" i="251" s="1"/>
  <c r="D38" i="251"/>
  <c r="D42" i="251" s="1"/>
  <c r="D48" i="251" s="1"/>
  <c r="M76" i="259" l="1"/>
  <c r="M67" i="259"/>
  <c r="M77" i="259" s="1"/>
  <c r="M66" i="258"/>
  <c r="L76" i="258"/>
  <c r="L67" i="258"/>
  <c r="L77" i="258" s="1"/>
  <c r="L66" i="257"/>
  <c r="K76" i="257"/>
  <c r="K67" i="257"/>
  <c r="K77" i="257" s="1"/>
  <c r="L66" i="256"/>
  <c r="K67" i="256"/>
  <c r="K77" i="256" s="1"/>
  <c r="K76" i="256"/>
  <c r="N50" i="252"/>
  <c r="K50" i="251"/>
  <c r="C50" i="251"/>
  <c r="F66" i="255"/>
  <c r="E76" i="255"/>
  <c r="E67" i="255"/>
  <c r="E77" i="255" s="1"/>
  <c r="D76" i="254"/>
  <c r="D67" i="254"/>
  <c r="D77" i="254" s="1"/>
  <c r="E66" i="254"/>
  <c r="D66" i="253"/>
  <c r="C76" i="253"/>
  <c r="C67" i="253"/>
  <c r="C77" i="253" s="1"/>
  <c r="B76" i="252"/>
  <c r="B67" i="252"/>
  <c r="B77" i="252" s="1"/>
  <c r="C66" i="252"/>
  <c r="F64" i="251"/>
  <c r="F65" i="251" s="1"/>
  <c r="F75" i="251" s="1"/>
  <c r="M64" i="251"/>
  <c r="M65" i="251" s="1"/>
  <c r="M75" i="251" s="1"/>
  <c r="I50" i="251"/>
  <c r="O61" i="251"/>
  <c r="B64" i="251"/>
  <c r="B65" i="251" s="1"/>
  <c r="B66" i="251" s="1"/>
  <c r="N27" i="251"/>
  <c r="N28" i="251" s="1"/>
  <c r="E64" i="251"/>
  <c r="E65" i="251" s="1"/>
  <c r="E75" i="251" s="1"/>
  <c r="D64" i="251"/>
  <c r="D65" i="251" s="1"/>
  <c r="D75" i="251" s="1"/>
  <c r="D50" i="251"/>
  <c r="H64" i="251"/>
  <c r="H65" i="251" s="1"/>
  <c r="H75" i="251" s="1"/>
  <c r="L50" i="251"/>
  <c r="N38" i="251"/>
  <c r="N42" i="251" s="1"/>
  <c r="N48" i="251" s="1"/>
  <c r="N64" i="251" s="1"/>
  <c r="N65" i="251" s="1"/>
  <c r="M76" i="258" l="1"/>
  <c r="M67" i="258"/>
  <c r="M77" i="258" s="1"/>
  <c r="M66" i="257"/>
  <c r="L76" i="257"/>
  <c r="L67" i="257"/>
  <c r="L77" i="257" s="1"/>
  <c r="M66" i="256"/>
  <c r="L76" i="256"/>
  <c r="L67" i="256"/>
  <c r="L77" i="256" s="1"/>
  <c r="B75" i="251"/>
  <c r="F76" i="255"/>
  <c r="F67" i="255"/>
  <c r="F77" i="255" s="1"/>
  <c r="G66" i="255"/>
  <c r="E76" i="254"/>
  <c r="E67" i="254"/>
  <c r="E77" i="254" s="1"/>
  <c r="F66" i="254"/>
  <c r="E66" i="253"/>
  <c r="D76" i="253"/>
  <c r="D67" i="253"/>
  <c r="D77" i="253" s="1"/>
  <c r="D66" i="252"/>
  <c r="C76" i="252"/>
  <c r="C67" i="252"/>
  <c r="C77" i="252" s="1"/>
  <c r="N50" i="251"/>
  <c r="O50" i="251" s="1"/>
  <c r="B76" i="251"/>
  <c r="B67" i="251"/>
  <c r="B77" i="251" s="1"/>
  <c r="C66" i="251"/>
  <c r="M76" i="257" l="1"/>
  <c r="M67" i="257"/>
  <c r="M77" i="257" s="1"/>
  <c r="M76" i="256"/>
  <c r="M67" i="256"/>
  <c r="M77" i="256" s="1"/>
  <c r="G76" i="255"/>
  <c r="G67" i="255"/>
  <c r="G77" i="255" s="1"/>
  <c r="H66" i="255"/>
  <c r="F76" i="254"/>
  <c r="F67" i="254"/>
  <c r="F77" i="254" s="1"/>
  <c r="G66" i="254"/>
  <c r="F66" i="253"/>
  <c r="E76" i="253"/>
  <c r="E67" i="253"/>
  <c r="E77" i="253" s="1"/>
  <c r="E66" i="252"/>
  <c r="D76" i="252"/>
  <c r="D67" i="252"/>
  <c r="D77" i="252" s="1"/>
  <c r="D66" i="251"/>
  <c r="C76" i="251"/>
  <c r="C67" i="251"/>
  <c r="C77" i="251" s="1"/>
  <c r="H67" i="255" l="1"/>
  <c r="H77" i="255" s="1"/>
  <c r="I66" i="255"/>
  <c r="H76" i="255"/>
  <c r="G76" i="254"/>
  <c r="G67" i="254"/>
  <c r="G77" i="254" s="1"/>
  <c r="H66" i="254"/>
  <c r="F76" i="253"/>
  <c r="F67" i="253"/>
  <c r="F77" i="253" s="1"/>
  <c r="G66" i="253"/>
  <c r="F66" i="252"/>
  <c r="E76" i="252"/>
  <c r="E67" i="252"/>
  <c r="E77" i="252" s="1"/>
  <c r="E66" i="251"/>
  <c r="D76" i="251"/>
  <c r="D67" i="251"/>
  <c r="D77" i="251" s="1"/>
  <c r="I76" i="255" l="1"/>
  <c r="I67" i="255"/>
  <c r="I77" i="255" s="1"/>
  <c r="J66" i="255"/>
  <c r="H76" i="254"/>
  <c r="H67" i="254"/>
  <c r="H77" i="254" s="1"/>
  <c r="I66" i="254"/>
  <c r="G67" i="253"/>
  <c r="G77" i="253" s="1"/>
  <c r="G76" i="253"/>
  <c r="H66" i="253"/>
  <c r="F76" i="252"/>
  <c r="F67" i="252"/>
  <c r="F77" i="252" s="1"/>
  <c r="G66" i="252"/>
  <c r="F66" i="251"/>
  <c r="E76" i="251"/>
  <c r="E67" i="251"/>
  <c r="E77" i="251" s="1"/>
  <c r="J76" i="255" l="1"/>
  <c r="J67" i="255"/>
  <c r="J77" i="255" s="1"/>
  <c r="K66" i="255"/>
  <c r="J66" i="254"/>
  <c r="I76" i="254"/>
  <c r="I67" i="254"/>
  <c r="I77" i="254" s="1"/>
  <c r="H76" i="253"/>
  <c r="H67" i="253"/>
  <c r="H77" i="253" s="1"/>
  <c r="I66" i="253"/>
  <c r="G76" i="252"/>
  <c r="G67" i="252"/>
  <c r="G77" i="252" s="1"/>
  <c r="H66" i="252"/>
  <c r="F76" i="251"/>
  <c r="F67" i="251"/>
  <c r="F77" i="251" s="1"/>
  <c r="G66" i="251"/>
  <c r="L66" i="255" l="1"/>
  <c r="K76" i="255"/>
  <c r="K67" i="255"/>
  <c r="K77" i="255" s="1"/>
  <c r="K66" i="254"/>
  <c r="J76" i="254"/>
  <c r="J67" i="254"/>
  <c r="J77" i="254" s="1"/>
  <c r="I76" i="253"/>
  <c r="I67" i="253"/>
  <c r="I77" i="253" s="1"/>
  <c r="J66" i="253"/>
  <c r="H76" i="252"/>
  <c r="H67" i="252"/>
  <c r="H77" i="252" s="1"/>
  <c r="I66" i="252"/>
  <c r="G76" i="251"/>
  <c r="G67" i="251"/>
  <c r="G77" i="251" s="1"/>
  <c r="H66" i="251"/>
  <c r="M66" i="255" l="1"/>
  <c r="L76" i="255"/>
  <c r="L67" i="255"/>
  <c r="L77" i="255" s="1"/>
  <c r="L66" i="254"/>
  <c r="K76" i="254"/>
  <c r="K67" i="254"/>
  <c r="K77" i="254" s="1"/>
  <c r="J76" i="253"/>
  <c r="J67" i="253"/>
  <c r="J77" i="253" s="1"/>
  <c r="K66" i="253"/>
  <c r="I76" i="252"/>
  <c r="I67" i="252"/>
  <c r="I77" i="252" s="1"/>
  <c r="J66" i="252"/>
  <c r="H76" i="251"/>
  <c r="H67" i="251"/>
  <c r="H77" i="251" s="1"/>
  <c r="I66" i="251"/>
  <c r="M76" i="255" l="1"/>
  <c r="M67" i="255"/>
  <c r="M77" i="255" s="1"/>
  <c r="L76" i="254"/>
  <c r="L67" i="254"/>
  <c r="L77" i="254" s="1"/>
  <c r="M66" i="254"/>
  <c r="L66" i="253"/>
  <c r="K76" i="253"/>
  <c r="K67" i="253"/>
  <c r="K77" i="253" s="1"/>
  <c r="J76" i="252"/>
  <c r="J67" i="252"/>
  <c r="J77" i="252" s="1"/>
  <c r="K66" i="252"/>
  <c r="I76" i="251"/>
  <c r="I67" i="251"/>
  <c r="I77" i="251" s="1"/>
  <c r="J66" i="251"/>
  <c r="M76" i="254" l="1"/>
  <c r="M67" i="254"/>
  <c r="M77" i="254" s="1"/>
  <c r="M66" i="253"/>
  <c r="L76" i="253"/>
  <c r="L67" i="253"/>
  <c r="L77" i="253" s="1"/>
  <c r="L66" i="252"/>
  <c r="K76" i="252"/>
  <c r="K67" i="252"/>
  <c r="K77" i="252" s="1"/>
  <c r="J76" i="251"/>
  <c r="J67" i="251"/>
  <c r="J77" i="251" s="1"/>
  <c r="K66" i="251"/>
  <c r="M76" i="253" l="1"/>
  <c r="M67" i="253"/>
  <c r="M77" i="253" s="1"/>
  <c r="M66" i="252"/>
  <c r="L76" i="252"/>
  <c r="L67" i="252"/>
  <c r="L77" i="252" s="1"/>
  <c r="L66" i="251"/>
  <c r="K76" i="251"/>
  <c r="K67" i="251"/>
  <c r="K77" i="251" s="1"/>
  <c r="M76" i="252" l="1"/>
  <c r="M67" i="252"/>
  <c r="M77" i="252" s="1"/>
  <c r="M66" i="251"/>
  <c r="L76" i="251"/>
  <c r="L67" i="251"/>
  <c r="L77" i="251" s="1"/>
  <c r="M76" i="251" l="1"/>
  <c r="M67" i="251"/>
  <c r="M77" i="251" s="1"/>
  <c r="N76" i="250" l="1"/>
  <c r="B71" i="250"/>
  <c r="B72" i="250" s="1"/>
  <c r="C72" i="250" s="1"/>
  <c r="D72" i="250" s="1"/>
  <c r="E72" i="250" s="1"/>
  <c r="F72" i="250" s="1"/>
  <c r="G72" i="250" s="1"/>
  <c r="H72" i="250" s="1"/>
  <c r="I72" i="250" s="1"/>
  <c r="J72" i="250" s="1"/>
  <c r="K72" i="250" s="1"/>
  <c r="L72" i="250" s="1"/>
  <c r="M72" i="250" s="1"/>
  <c r="M61" i="250"/>
  <c r="L61" i="250"/>
  <c r="K61" i="250"/>
  <c r="J61" i="250"/>
  <c r="I61" i="250"/>
  <c r="H61" i="250"/>
  <c r="G61" i="250"/>
  <c r="F61" i="250"/>
  <c r="E61" i="250"/>
  <c r="D61" i="250"/>
  <c r="C61" i="250"/>
  <c r="B61" i="250"/>
  <c r="N60" i="250"/>
  <c r="N59" i="250"/>
  <c r="N58" i="250"/>
  <c r="N57" i="250"/>
  <c r="N56" i="250"/>
  <c r="N55" i="250"/>
  <c r="N54" i="250"/>
  <c r="N53" i="250"/>
  <c r="M46" i="250"/>
  <c r="L46" i="250"/>
  <c r="K46" i="250"/>
  <c r="J46" i="250"/>
  <c r="I46" i="250"/>
  <c r="H46" i="250"/>
  <c r="G46" i="250"/>
  <c r="F46" i="250"/>
  <c r="E46" i="250"/>
  <c r="D46" i="250"/>
  <c r="C46" i="250"/>
  <c r="B46" i="250"/>
  <c r="N45" i="250"/>
  <c r="N44" i="250"/>
  <c r="N41" i="250"/>
  <c r="N40" i="250"/>
  <c r="N39" i="250"/>
  <c r="N37" i="250"/>
  <c r="M34" i="250"/>
  <c r="M38" i="250" s="1"/>
  <c r="M42" i="250" s="1"/>
  <c r="L34" i="250"/>
  <c r="L38" i="250" s="1"/>
  <c r="L42" i="250" s="1"/>
  <c r="K34" i="250"/>
  <c r="K38" i="250" s="1"/>
  <c r="K42" i="250" s="1"/>
  <c r="J34" i="250"/>
  <c r="J38" i="250" s="1"/>
  <c r="J42" i="250" s="1"/>
  <c r="I34" i="250"/>
  <c r="I38" i="250" s="1"/>
  <c r="I42" i="250" s="1"/>
  <c r="H34" i="250"/>
  <c r="H38" i="250" s="1"/>
  <c r="H42" i="250" s="1"/>
  <c r="G34" i="250"/>
  <c r="G38" i="250" s="1"/>
  <c r="G42" i="250" s="1"/>
  <c r="F34" i="250"/>
  <c r="F38" i="250" s="1"/>
  <c r="F42" i="250" s="1"/>
  <c r="E34" i="250"/>
  <c r="E38" i="250" s="1"/>
  <c r="E42" i="250" s="1"/>
  <c r="D34" i="250"/>
  <c r="D38" i="250" s="1"/>
  <c r="D42" i="250" s="1"/>
  <c r="C34" i="250"/>
  <c r="C38" i="250" s="1"/>
  <c r="B34" i="250"/>
  <c r="B38" i="250" s="1"/>
  <c r="B42" i="250" s="1"/>
  <c r="N33" i="250"/>
  <c r="N32" i="250"/>
  <c r="N31" i="250"/>
  <c r="N30" i="250"/>
  <c r="M26" i="250"/>
  <c r="L26" i="250"/>
  <c r="K26" i="250"/>
  <c r="J26" i="250"/>
  <c r="I26" i="250"/>
  <c r="H26" i="250"/>
  <c r="G26" i="250"/>
  <c r="F26" i="250"/>
  <c r="E26" i="250"/>
  <c r="D26" i="250"/>
  <c r="C26" i="250"/>
  <c r="B26" i="250"/>
  <c r="M25" i="250"/>
  <c r="L25" i="250"/>
  <c r="K25" i="250"/>
  <c r="J25" i="250"/>
  <c r="I25" i="250"/>
  <c r="H25" i="250"/>
  <c r="G25" i="250"/>
  <c r="F25" i="250"/>
  <c r="E25" i="250"/>
  <c r="D25" i="250"/>
  <c r="C25" i="250"/>
  <c r="B25" i="250"/>
  <c r="M24" i="250"/>
  <c r="L24" i="250"/>
  <c r="K24" i="250"/>
  <c r="J24" i="250"/>
  <c r="I24" i="250"/>
  <c r="H24" i="250"/>
  <c r="G24" i="250"/>
  <c r="F24" i="250"/>
  <c r="E24" i="250"/>
  <c r="D24" i="250"/>
  <c r="C24" i="250"/>
  <c r="B24" i="250"/>
  <c r="M23" i="250"/>
  <c r="M27" i="250" s="1"/>
  <c r="L23" i="250"/>
  <c r="K23" i="250"/>
  <c r="J23" i="250"/>
  <c r="I23" i="250"/>
  <c r="H23" i="250"/>
  <c r="G23" i="250"/>
  <c r="F23" i="250"/>
  <c r="E23" i="250"/>
  <c r="E27" i="250" s="1"/>
  <c r="D23" i="250"/>
  <c r="C23" i="250"/>
  <c r="B23" i="250"/>
  <c r="M20" i="250"/>
  <c r="L20" i="250"/>
  <c r="K20" i="250"/>
  <c r="K48" i="250" s="1"/>
  <c r="J20" i="250"/>
  <c r="I20" i="250"/>
  <c r="H20" i="250"/>
  <c r="G20" i="250"/>
  <c r="F20" i="250"/>
  <c r="E20" i="250"/>
  <c r="D20" i="250"/>
  <c r="C20" i="250"/>
  <c r="B20" i="250"/>
  <c r="N19" i="250"/>
  <c r="N17" i="250"/>
  <c r="N16" i="250"/>
  <c r="L13" i="250"/>
  <c r="N11" i="250"/>
  <c r="M9" i="250"/>
  <c r="M13" i="250" s="1"/>
  <c r="L9" i="250"/>
  <c r="K9" i="250"/>
  <c r="K13" i="250" s="1"/>
  <c r="J9" i="250"/>
  <c r="J13" i="250" s="1"/>
  <c r="I9" i="250"/>
  <c r="I13" i="250" s="1"/>
  <c r="H9" i="250"/>
  <c r="H13" i="250" s="1"/>
  <c r="G9" i="250"/>
  <c r="G13" i="250" s="1"/>
  <c r="F9" i="250"/>
  <c r="F13" i="250" s="1"/>
  <c r="E9" i="250"/>
  <c r="E13" i="250" s="1"/>
  <c r="D9" i="250"/>
  <c r="D13" i="250" s="1"/>
  <c r="C9" i="250"/>
  <c r="C13" i="250" s="1"/>
  <c r="B9" i="250"/>
  <c r="B13" i="250" s="1"/>
  <c r="N8" i="250"/>
  <c r="N7" i="250"/>
  <c r="N6" i="250"/>
  <c r="N5" i="250"/>
  <c r="C61" i="249"/>
  <c r="N76" i="249"/>
  <c r="M61" i="249"/>
  <c r="L61" i="249"/>
  <c r="K61" i="249"/>
  <c r="J61" i="249"/>
  <c r="I61" i="249"/>
  <c r="H61" i="249"/>
  <c r="G61" i="249"/>
  <c r="F61" i="249"/>
  <c r="E61" i="249"/>
  <c r="D61" i="249"/>
  <c r="N60" i="249"/>
  <c r="N59" i="249"/>
  <c r="N58" i="249"/>
  <c r="N57" i="249"/>
  <c r="N56" i="249"/>
  <c r="B61" i="249"/>
  <c r="N54" i="249"/>
  <c r="N53" i="249"/>
  <c r="M46" i="249"/>
  <c r="L46" i="249"/>
  <c r="K46" i="249"/>
  <c r="J46" i="249"/>
  <c r="I46" i="249"/>
  <c r="H46" i="249"/>
  <c r="G46" i="249"/>
  <c r="F46" i="249"/>
  <c r="E46" i="249"/>
  <c r="D46" i="249"/>
  <c r="C46" i="249"/>
  <c r="B46" i="249"/>
  <c r="N45" i="249"/>
  <c r="N44" i="249"/>
  <c r="N41" i="249"/>
  <c r="N40" i="249"/>
  <c r="N39" i="249"/>
  <c r="L38" i="249"/>
  <c r="L42" i="249" s="1"/>
  <c r="D38" i="249"/>
  <c r="D42" i="249" s="1"/>
  <c r="N37" i="249"/>
  <c r="M34" i="249"/>
  <c r="M38" i="249" s="1"/>
  <c r="M42" i="249" s="1"/>
  <c r="L34" i="249"/>
  <c r="K34" i="249"/>
  <c r="K38" i="249" s="1"/>
  <c r="K42" i="249" s="1"/>
  <c r="J34" i="249"/>
  <c r="J38" i="249" s="1"/>
  <c r="J42" i="249" s="1"/>
  <c r="I34" i="249"/>
  <c r="I38" i="249" s="1"/>
  <c r="I42" i="249" s="1"/>
  <c r="H34" i="249"/>
  <c r="H38" i="249" s="1"/>
  <c r="H42" i="249" s="1"/>
  <c r="G34" i="249"/>
  <c r="G38" i="249" s="1"/>
  <c r="G42" i="249" s="1"/>
  <c r="F34" i="249"/>
  <c r="F38" i="249" s="1"/>
  <c r="F42" i="249" s="1"/>
  <c r="E34" i="249"/>
  <c r="E38" i="249" s="1"/>
  <c r="E42" i="249" s="1"/>
  <c r="D34" i="249"/>
  <c r="C34" i="249"/>
  <c r="C38" i="249" s="1"/>
  <c r="C42" i="249" s="1"/>
  <c r="B34" i="249"/>
  <c r="B38" i="249" s="1"/>
  <c r="N33" i="249"/>
  <c r="N32" i="249"/>
  <c r="N31" i="249"/>
  <c r="N30" i="249"/>
  <c r="M26" i="249"/>
  <c r="L26" i="249"/>
  <c r="K26" i="249"/>
  <c r="J26" i="249"/>
  <c r="I26" i="249"/>
  <c r="H26" i="249"/>
  <c r="G26" i="249"/>
  <c r="F26" i="249"/>
  <c r="E26" i="249"/>
  <c r="D26" i="249"/>
  <c r="C26" i="249"/>
  <c r="B26" i="249"/>
  <c r="M25" i="249"/>
  <c r="L25" i="249"/>
  <c r="K25" i="249"/>
  <c r="J25" i="249"/>
  <c r="I25" i="249"/>
  <c r="H25" i="249"/>
  <c r="G25" i="249"/>
  <c r="F25" i="249"/>
  <c r="E25" i="249"/>
  <c r="D25" i="249"/>
  <c r="C25" i="249"/>
  <c r="B25" i="249"/>
  <c r="M24" i="249"/>
  <c r="L24" i="249"/>
  <c r="K24" i="249"/>
  <c r="J24" i="249"/>
  <c r="I24" i="249"/>
  <c r="H24" i="249"/>
  <c r="G24" i="249"/>
  <c r="F24" i="249"/>
  <c r="E24" i="249"/>
  <c r="D24" i="249"/>
  <c r="C24" i="249"/>
  <c r="B24" i="249"/>
  <c r="M23" i="249"/>
  <c r="L23" i="249"/>
  <c r="K23" i="249"/>
  <c r="J23" i="249"/>
  <c r="I23" i="249"/>
  <c r="H23" i="249"/>
  <c r="G23" i="249"/>
  <c r="F23" i="249"/>
  <c r="E23" i="249"/>
  <c r="D23" i="249"/>
  <c r="C23" i="249"/>
  <c r="B23" i="249"/>
  <c r="M20" i="249"/>
  <c r="M48" i="249" s="1"/>
  <c r="M64" i="249" s="1"/>
  <c r="L20" i="249"/>
  <c r="K20" i="249"/>
  <c r="J20" i="249"/>
  <c r="J48" i="249" s="1"/>
  <c r="I20" i="249"/>
  <c r="H20" i="249"/>
  <c r="G20" i="249"/>
  <c r="F20" i="249"/>
  <c r="F48" i="249" s="1"/>
  <c r="F64" i="249" s="1"/>
  <c r="E20" i="249"/>
  <c r="E48" i="249" s="1"/>
  <c r="E64" i="249" s="1"/>
  <c r="D20" i="249"/>
  <c r="C20" i="249"/>
  <c r="B20" i="249"/>
  <c r="N19" i="249"/>
  <c r="N17" i="249"/>
  <c r="N16" i="249"/>
  <c r="N11" i="249"/>
  <c r="M9" i="249"/>
  <c r="M13" i="249" s="1"/>
  <c r="L9" i="249"/>
  <c r="L13" i="249" s="1"/>
  <c r="K9" i="249"/>
  <c r="K13" i="249" s="1"/>
  <c r="J9" i="249"/>
  <c r="J13" i="249" s="1"/>
  <c r="I9" i="249"/>
  <c r="I13" i="249" s="1"/>
  <c r="H9" i="249"/>
  <c r="H13" i="249" s="1"/>
  <c r="G9" i="249"/>
  <c r="G13" i="249" s="1"/>
  <c r="F9" i="249"/>
  <c r="F13" i="249" s="1"/>
  <c r="E9" i="249"/>
  <c r="E13" i="249" s="1"/>
  <c r="D9" i="249"/>
  <c r="D13" i="249" s="1"/>
  <c r="C9" i="249"/>
  <c r="C13" i="249" s="1"/>
  <c r="B9" i="249"/>
  <c r="B13" i="249" s="1"/>
  <c r="N8" i="249"/>
  <c r="N7" i="249"/>
  <c r="N6" i="249"/>
  <c r="N5" i="249"/>
  <c r="B55" i="248"/>
  <c r="N55" i="248" s="1"/>
  <c r="N76" i="248"/>
  <c r="M61" i="248"/>
  <c r="L61" i="248"/>
  <c r="K61" i="248"/>
  <c r="J61" i="248"/>
  <c r="I61" i="248"/>
  <c r="H61" i="248"/>
  <c r="G61" i="248"/>
  <c r="F61" i="248"/>
  <c r="E61" i="248"/>
  <c r="D61" i="248"/>
  <c r="C61" i="248"/>
  <c r="N60" i="248"/>
  <c r="N59" i="248"/>
  <c r="N58" i="248"/>
  <c r="N57" i="248"/>
  <c r="N56" i="248"/>
  <c r="N54" i="248"/>
  <c r="N53" i="248"/>
  <c r="M46" i="248"/>
  <c r="L46" i="248"/>
  <c r="K46" i="248"/>
  <c r="J46" i="248"/>
  <c r="I46" i="248"/>
  <c r="H46" i="248"/>
  <c r="G46" i="248"/>
  <c r="F46" i="248"/>
  <c r="E46" i="248"/>
  <c r="D46" i="248"/>
  <c r="C46" i="248"/>
  <c r="B46" i="248"/>
  <c r="N45" i="248"/>
  <c r="N44" i="248"/>
  <c r="N41" i="248"/>
  <c r="N40" i="248"/>
  <c r="N39" i="248"/>
  <c r="N37" i="248"/>
  <c r="M34" i="248"/>
  <c r="M38" i="248" s="1"/>
  <c r="M42" i="248" s="1"/>
  <c r="L34" i="248"/>
  <c r="L38" i="248" s="1"/>
  <c r="L42" i="248" s="1"/>
  <c r="K34" i="248"/>
  <c r="K38" i="248" s="1"/>
  <c r="K42" i="248" s="1"/>
  <c r="J34" i="248"/>
  <c r="J38" i="248" s="1"/>
  <c r="J42" i="248" s="1"/>
  <c r="I34" i="248"/>
  <c r="I38" i="248" s="1"/>
  <c r="I42" i="248" s="1"/>
  <c r="H34" i="248"/>
  <c r="H38" i="248" s="1"/>
  <c r="H42" i="248" s="1"/>
  <c r="G34" i="248"/>
  <c r="F34" i="248"/>
  <c r="F38" i="248" s="1"/>
  <c r="F42" i="248" s="1"/>
  <c r="E34" i="248"/>
  <c r="E38" i="248" s="1"/>
  <c r="E42" i="248" s="1"/>
  <c r="D34" i="248"/>
  <c r="D38" i="248" s="1"/>
  <c r="D42" i="248" s="1"/>
  <c r="C34" i="248"/>
  <c r="C38" i="248" s="1"/>
  <c r="C42" i="248" s="1"/>
  <c r="B34" i="248"/>
  <c r="B38" i="248" s="1"/>
  <c r="N33" i="248"/>
  <c r="N32" i="248"/>
  <c r="N31" i="248"/>
  <c r="N30" i="248"/>
  <c r="M26" i="248"/>
  <c r="L26" i="248"/>
  <c r="K26" i="248"/>
  <c r="J26" i="248"/>
  <c r="I26" i="248"/>
  <c r="H26" i="248"/>
  <c r="G26" i="248"/>
  <c r="F26" i="248"/>
  <c r="E26" i="248"/>
  <c r="D26" i="248"/>
  <c r="C26" i="248"/>
  <c r="B26" i="248"/>
  <c r="M25" i="248"/>
  <c r="L25" i="248"/>
  <c r="K25" i="248"/>
  <c r="J25" i="248"/>
  <c r="I25" i="248"/>
  <c r="H25" i="248"/>
  <c r="G25" i="248"/>
  <c r="F25" i="248"/>
  <c r="E25" i="248"/>
  <c r="D25" i="248"/>
  <c r="C25" i="248"/>
  <c r="B25" i="248"/>
  <c r="M24" i="248"/>
  <c r="L24" i="248"/>
  <c r="K24" i="248"/>
  <c r="J24" i="248"/>
  <c r="I24" i="248"/>
  <c r="H24" i="248"/>
  <c r="G24" i="248"/>
  <c r="F24" i="248"/>
  <c r="E24" i="248"/>
  <c r="D24" i="248"/>
  <c r="C24" i="248"/>
  <c r="B24" i="248"/>
  <c r="M23" i="248"/>
  <c r="L23" i="248"/>
  <c r="K23" i="248"/>
  <c r="J23" i="248"/>
  <c r="I23" i="248"/>
  <c r="H23" i="248"/>
  <c r="G23" i="248"/>
  <c r="F23" i="248"/>
  <c r="E23" i="248"/>
  <c r="D23" i="248"/>
  <c r="C23" i="248"/>
  <c r="B23" i="248"/>
  <c r="M20" i="248"/>
  <c r="L20" i="248"/>
  <c r="K20" i="248"/>
  <c r="J20" i="248"/>
  <c r="I20" i="248"/>
  <c r="H20" i="248"/>
  <c r="G20" i="248"/>
  <c r="F20" i="248"/>
  <c r="E20" i="248"/>
  <c r="D20" i="248"/>
  <c r="D48" i="248" s="1"/>
  <c r="C20" i="248"/>
  <c r="B20" i="248"/>
  <c r="N19" i="248"/>
  <c r="N17" i="248"/>
  <c r="N16" i="248"/>
  <c r="N11" i="248"/>
  <c r="M9" i="248"/>
  <c r="M13" i="248" s="1"/>
  <c r="L9" i="248"/>
  <c r="L13" i="248" s="1"/>
  <c r="K9" i="248"/>
  <c r="K13" i="248" s="1"/>
  <c r="J9" i="248"/>
  <c r="J13" i="248" s="1"/>
  <c r="I9" i="248"/>
  <c r="I13" i="248" s="1"/>
  <c r="H9" i="248"/>
  <c r="H13" i="248" s="1"/>
  <c r="G9" i="248"/>
  <c r="G13" i="248" s="1"/>
  <c r="F9" i="248"/>
  <c r="F13" i="248" s="1"/>
  <c r="E9" i="248"/>
  <c r="E13" i="248" s="1"/>
  <c r="D9" i="248"/>
  <c r="D13" i="248" s="1"/>
  <c r="C9" i="248"/>
  <c r="C13" i="248" s="1"/>
  <c r="B9" i="248"/>
  <c r="B13" i="248" s="1"/>
  <c r="N8" i="248"/>
  <c r="N7" i="248"/>
  <c r="N6" i="248"/>
  <c r="N5" i="248"/>
  <c r="M46" i="247"/>
  <c r="N76" i="247"/>
  <c r="B71" i="247"/>
  <c r="B72" i="247" s="1"/>
  <c r="C72" i="247" s="1"/>
  <c r="D72" i="247" s="1"/>
  <c r="E72" i="247" s="1"/>
  <c r="F72" i="247" s="1"/>
  <c r="G72" i="247" s="1"/>
  <c r="H72" i="247" s="1"/>
  <c r="I72" i="247" s="1"/>
  <c r="J72" i="247" s="1"/>
  <c r="K72" i="247" s="1"/>
  <c r="L72" i="247" s="1"/>
  <c r="M72" i="247" s="1"/>
  <c r="M61" i="247"/>
  <c r="L61" i="247"/>
  <c r="K61" i="247"/>
  <c r="J61" i="247"/>
  <c r="I61" i="247"/>
  <c r="H61" i="247"/>
  <c r="G61" i="247"/>
  <c r="F61" i="247"/>
  <c r="E61" i="247"/>
  <c r="D61" i="247"/>
  <c r="C61" i="247"/>
  <c r="B61" i="247"/>
  <c r="N60" i="247"/>
  <c r="N59" i="247"/>
  <c r="N58" i="247"/>
  <c r="N57" i="247"/>
  <c r="N56" i="247"/>
  <c r="N55" i="247"/>
  <c r="N54" i="247"/>
  <c r="N53" i="247"/>
  <c r="L46" i="247"/>
  <c r="K46" i="247"/>
  <c r="J46" i="247"/>
  <c r="I46" i="247"/>
  <c r="H46" i="247"/>
  <c r="G46" i="247"/>
  <c r="F46" i="247"/>
  <c r="E46" i="247"/>
  <c r="D46" i="247"/>
  <c r="C46" i="247"/>
  <c r="B46" i="247"/>
  <c r="N45" i="247"/>
  <c r="N44" i="247"/>
  <c r="N46" i="247" s="1"/>
  <c r="N41" i="247"/>
  <c r="N40" i="247"/>
  <c r="N39" i="247"/>
  <c r="D38" i="247"/>
  <c r="D42" i="247" s="1"/>
  <c r="N37" i="247"/>
  <c r="M34" i="247"/>
  <c r="M38" i="247" s="1"/>
  <c r="L34" i="247"/>
  <c r="L38" i="247" s="1"/>
  <c r="L42" i="247" s="1"/>
  <c r="K34" i="247"/>
  <c r="K38" i="247" s="1"/>
  <c r="K42" i="247" s="1"/>
  <c r="J34" i="247"/>
  <c r="J38" i="247" s="1"/>
  <c r="J42" i="247" s="1"/>
  <c r="I34" i="247"/>
  <c r="I38" i="247" s="1"/>
  <c r="I42" i="247" s="1"/>
  <c r="H34" i="247"/>
  <c r="H38" i="247" s="1"/>
  <c r="H42" i="247" s="1"/>
  <c r="G34" i="247"/>
  <c r="G38" i="247" s="1"/>
  <c r="G42" i="247" s="1"/>
  <c r="F34" i="247"/>
  <c r="F38" i="247" s="1"/>
  <c r="F42" i="247" s="1"/>
  <c r="E34" i="247"/>
  <c r="E38" i="247" s="1"/>
  <c r="E42" i="247" s="1"/>
  <c r="D34" i="247"/>
  <c r="C34" i="247"/>
  <c r="C38" i="247" s="1"/>
  <c r="C42" i="247" s="1"/>
  <c r="B34" i="247"/>
  <c r="B38" i="247" s="1"/>
  <c r="N33" i="247"/>
  <c r="N32" i="247"/>
  <c r="N31" i="247"/>
  <c r="N30" i="247"/>
  <c r="M26" i="247"/>
  <c r="L26" i="247"/>
  <c r="K26" i="247"/>
  <c r="J26" i="247"/>
  <c r="I26" i="247"/>
  <c r="H26" i="247"/>
  <c r="G26" i="247"/>
  <c r="F26" i="247"/>
  <c r="E26" i="247"/>
  <c r="D26" i="247"/>
  <c r="C26" i="247"/>
  <c r="B26" i="247"/>
  <c r="M25" i="247"/>
  <c r="L25" i="247"/>
  <c r="K25" i="247"/>
  <c r="J25" i="247"/>
  <c r="I25" i="247"/>
  <c r="H25" i="247"/>
  <c r="G25" i="247"/>
  <c r="F25" i="247"/>
  <c r="E25" i="247"/>
  <c r="D25" i="247"/>
  <c r="C25" i="247"/>
  <c r="B25" i="247"/>
  <c r="M24" i="247"/>
  <c r="L24" i="247"/>
  <c r="K24" i="247"/>
  <c r="J24" i="247"/>
  <c r="I24" i="247"/>
  <c r="H24" i="247"/>
  <c r="G24" i="247"/>
  <c r="F24" i="247"/>
  <c r="E24" i="247"/>
  <c r="D24" i="247"/>
  <c r="C24" i="247"/>
  <c r="B24" i="247"/>
  <c r="M23" i="247"/>
  <c r="L23" i="247"/>
  <c r="L27" i="247" s="1"/>
  <c r="K23" i="247"/>
  <c r="J23" i="247"/>
  <c r="I23" i="247"/>
  <c r="H23" i="247"/>
  <c r="G23" i="247"/>
  <c r="F23" i="247"/>
  <c r="E23" i="247"/>
  <c r="D23" i="247"/>
  <c r="D27" i="247" s="1"/>
  <c r="C23" i="247"/>
  <c r="B23" i="247"/>
  <c r="M20" i="247"/>
  <c r="L20" i="247"/>
  <c r="K20" i="247"/>
  <c r="J20" i="247"/>
  <c r="I20" i="247"/>
  <c r="H20" i="247"/>
  <c r="G20" i="247"/>
  <c r="F20" i="247"/>
  <c r="E20" i="247"/>
  <c r="D20" i="247"/>
  <c r="C20" i="247"/>
  <c r="B20" i="247"/>
  <c r="N19" i="247"/>
  <c r="N17" i="247"/>
  <c r="N16" i="247"/>
  <c r="N11" i="247"/>
  <c r="M9" i="247"/>
  <c r="M13" i="247" s="1"/>
  <c r="L9" i="247"/>
  <c r="L13" i="247" s="1"/>
  <c r="K9" i="247"/>
  <c r="K13" i="247" s="1"/>
  <c r="J9" i="247"/>
  <c r="J13" i="247" s="1"/>
  <c r="I9" i="247"/>
  <c r="I13" i="247" s="1"/>
  <c r="H9" i="247"/>
  <c r="H13" i="247" s="1"/>
  <c r="G9" i="247"/>
  <c r="G13" i="247" s="1"/>
  <c r="F9" i="247"/>
  <c r="F13" i="247" s="1"/>
  <c r="E9" i="247"/>
  <c r="E13" i="247" s="1"/>
  <c r="D9" i="247"/>
  <c r="D13" i="247" s="1"/>
  <c r="C9" i="247"/>
  <c r="C13" i="247" s="1"/>
  <c r="B9" i="247"/>
  <c r="B13" i="247" s="1"/>
  <c r="N8" i="247"/>
  <c r="N7" i="247"/>
  <c r="N6" i="247"/>
  <c r="N5" i="247"/>
  <c r="N58" i="245"/>
  <c r="B27" i="250" l="1"/>
  <c r="C27" i="249"/>
  <c r="J27" i="250"/>
  <c r="E27" i="247"/>
  <c r="E28" i="247" s="1"/>
  <c r="M27" i="247"/>
  <c r="M28" i="247" s="1"/>
  <c r="I48" i="249"/>
  <c r="K27" i="249"/>
  <c r="G27" i="250"/>
  <c r="N9" i="250"/>
  <c r="F27" i="250"/>
  <c r="B48" i="250"/>
  <c r="B64" i="250" s="1"/>
  <c r="B65" i="250" s="1"/>
  <c r="N46" i="250"/>
  <c r="B28" i="250"/>
  <c r="J28" i="250"/>
  <c r="N34" i="250"/>
  <c r="F48" i="250"/>
  <c r="F50" i="250" s="1"/>
  <c r="H48" i="250"/>
  <c r="H64" i="250" s="1"/>
  <c r="H65" i="250" s="1"/>
  <c r="H75" i="250" s="1"/>
  <c r="J48" i="250"/>
  <c r="J64" i="250" s="1"/>
  <c r="K64" i="250"/>
  <c r="K65" i="250" s="1"/>
  <c r="K75" i="250" s="1"/>
  <c r="D27" i="250"/>
  <c r="D28" i="250" s="1"/>
  <c r="E28" i="250"/>
  <c r="N24" i="250"/>
  <c r="N20" i="250"/>
  <c r="G48" i="250"/>
  <c r="G50" i="250" s="1"/>
  <c r="N61" i="250"/>
  <c r="L27" i="250"/>
  <c r="L28" i="250" s="1"/>
  <c r="F28" i="250"/>
  <c r="G28" i="250"/>
  <c r="K27" i="250"/>
  <c r="K28" i="250" s="1"/>
  <c r="H27" i="250"/>
  <c r="H28" i="250" s="1"/>
  <c r="C71" i="250"/>
  <c r="D71" i="250" s="1"/>
  <c r="E71" i="250" s="1"/>
  <c r="F71" i="250" s="1"/>
  <c r="G71" i="250" s="1"/>
  <c r="H71" i="250" s="1"/>
  <c r="I71" i="250" s="1"/>
  <c r="J71" i="250" s="1"/>
  <c r="K71" i="250" s="1"/>
  <c r="L71" i="250" s="1"/>
  <c r="M71" i="250" s="1"/>
  <c r="M28" i="250"/>
  <c r="N26" i="250"/>
  <c r="C27" i="250"/>
  <c r="C28" i="250" s="1"/>
  <c r="I27" i="250"/>
  <c r="I28" i="250" s="1"/>
  <c r="N13" i="250"/>
  <c r="I48" i="250"/>
  <c r="I64" i="250" s="1"/>
  <c r="I65" i="250" s="1"/>
  <c r="I75" i="250" s="1"/>
  <c r="F64" i="250"/>
  <c r="F65" i="250" s="1"/>
  <c r="F75" i="250" s="1"/>
  <c r="D48" i="250"/>
  <c r="D64" i="250" s="1"/>
  <c r="D65" i="250" s="1"/>
  <c r="D75" i="250" s="1"/>
  <c r="L48" i="250"/>
  <c r="L64" i="250" s="1"/>
  <c r="L65" i="250" s="1"/>
  <c r="L75" i="250" s="1"/>
  <c r="B50" i="250"/>
  <c r="J65" i="250"/>
  <c r="J75" i="250" s="1"/>
  <c r="J50" i="250"/>
  <c r="E48" i="250"/>
  <c r="E64" i="250" s="1"/>
  <c r="E65" i="250" s="1"/>
  <c r="E75" i="250" s="1"/>
  <c r="M48" i="250"/>
  <c r="M64" i="250" s="1"/>
  <c r="M65" i="250" s="1"/>
  <c r="M75" i="250" s="1"/>
  <c r="C42" i="250"/>
  <c r="C48" i="250" s="1"/>
  <c r="N38" i="250"/>
  <c r="N42" i="250" s="1"/>
  <c r="N25" i="250"/>
  <c r="K50" i="250"/>
  <c r="N23" i="250"/>
  <c r="N9" i="249"/>
  <c r="N13" i="249" s="1"/>
  <c r="L48" i="249"/>
  <c r="L64" i="249" s="1"/>
  <c r="L65" i="249" s="1"/>
  <c r="G48" i="249"/>
  <c r="G64" i="249" s="1"/>
  <c r="G65" i="249" s="1"/>
  <c r="H27" i="249"/>
  <c r="H28" i="249" s="1"/>
  <c r="E27" i="249"/>
  <c r="E28" i="249" s="1"/>
  <c r="N26" i="249"/>
  <c r="G27" i="249"/>
  <c r="G28" i="249" s="1"/>
  <c r="M27" i="249"/>
  <c r="M28" i="249" s="1"/>
  <c r="F27" i="249"/>
  <c r="F28" i="249" s="1"/>
  <c r="K48" i="249"/>
  <c r="K64" i="249" s="1"/>
  <c r="K65" i="249" s="1"/>
  <c r="I27" i="249"/>
  <c r="I28" i="249" s="1"/>
  <c r="J64" i="249"/>
  <c r="J65" i="249" s="1"/>
  <c r="B27" i="249"/>
  <c r="B28" i="249" s="1"/>
  <c r="J27" i="249"/>
  <c r="J28" i="249" s="1"/>
  <c r="N24" i="249"/>
  <c r="N25" i="249"/>
  <c r="N20" i="249"/>
  <c r="C28" i="249"/>
  <c r="K28" i="249"/>
  <c r="D27" i="249"/>
  <c r="D28" i="249" s="1"/>
  <c r="L27" i="249"/>
  <c r="L28" i="249" s="1"/>
  <c r="N34" i="249"/>
  <c r="N46" i="249"/>
  <c r="E65" i="249"/>
  <c r="E50" i="249"/>
  <c r="M65" i="249"/>
  <c r="M50" i="249"/>
  <c r="C48" i="249"/>
  <c r="C64" i="249" s="1"/>
  <c r="C65" i="249" s="1"/>
  <c r="L50" i="249"/>
  <c r="F65" i="249"/>
  <c r="F50" i="249"/>
  <c r="D48" i="249"/>
  <c r="D50" i="249" s="1"/>
  <c r="B42" i="249"/>
  <c r="B48" i="249" s="1"/>
  <c r="N38" i="249"/>
  <c r="N42" i="249" s="1"/>
  <c r="I64" i="249"/>
  <c r="I65" i="249" s="1"/>
  <c r="I50" i="249"/>
  <c r="J50" i="249"/>
  <c r="H48" i="249"/>
  <c r="H64" i="249" s="1"/>
  <c r="H65" i="249" s="1"/>
  <c r="N55" i="249"/>
  <c r="N61" i="249" s="1"/>
  <c r="N23" i="249"/>
  <c r="B61" i="248"/>
  <c r="H27" i="248"/>
  <c r="H28" i="248" s="1"/>
  <c r="C27" i="248"/>
  <c r="C28" i="248" s="1"/>
  <c r="K27" i="248"/>
  <c r="K28" i="248" s="1"/>
  <c r="F27" i="248"/>
  <c r="F28" i="248" s="1"/>
  <c r="E27" i="248"/>
  <c r="E28" i="248" s="1"/>
  <c r="M27" i="248"/>
  <c r="M28" i="248" s="1"/>
  <c r="L48" i="248"/>
  <c r="L50" i="248" s="1"/>
  <c r="I27" i="248"/>
  <c r="I28" i="248" s="1"/>
  <c r="H48" i="248"/>
  <c r="H50" i="248" s="1"/>
  <c r="I48" i="248"/>
  <c r="I64" i="248" s="1"/>
  <c r="I65" i="248" s="1"/>
  <c r="N20" i="248"/>
  <c r="B27" i="248"/>
  <c r="B28" i="248" s="1"/>
  <c r="J27" i="248"/>
  <c r="J28" i="248" s="1"/>
  <c r="N25" i="248"/>
  <c r="L27" i="248"/>
  <c r="L28" i="248" s="1"/>
  <c r="N61" i="248"/>
  <c r="N24" i="248"/>
  <c r="N34" i="248"/>
  <c r="N46" i="248"/>
  <c r="G27" i="248"/>
  <c r="G28" i="248" s="1"/>
  <c r="G38" i="248"/>
  <c r="G42" i="248" s="1"/>
  <c r="G48" i="248" s="1"/>
  <c r="G50" i="248" s="1"/>
  <c r="N9" i="248"/>
  <c r="N26" i="248"/>
  <c r="J48" i="248"/>
  <c r="J64" i="248" s="1"/>
  <c r="J65" i="248" s="1"/>
  <c r="C48" i="248"/>
  <c r="C64" i="248" s="1"/>
  <c r="C65" i="248" s="1"/>
  <c r="K48" i="248"/>
  <c r="K64" i="248" s="1"/>
  <c r="K65" i="248" s="1"/>
  <c r="D64" i="248"/>
  <c r="D65" i="248" s="1"/>
  <c r="M48" i="248"/>
  <c r="F48" i="248"/>
  <c r="F50" i="248" s="1"/>
  <c r="E48" i="248"/>
  <c r="B42" i="248"/>
  <c r="B48" i="248" s="1"/>
  <c r="D50" i="248"/>
  <c r="N23" i="248"/>
  <c r="D27" i="248"/>
  <c r="D28" i="248" s="1"/>
  <c r="F48" i="247"/>
  <c r="D48" i="247"/>
  <c r="D64" i="247" s="1"/>
  <c r="D65" i="247" s="1"/>
  <c r="D75" i="247" s="1"/>
  <c r="I27" i="247"/>
  <c r="I28" i="247" s="1"/>
  <c r="J48" i="247"/>
  <c r="J64" i="247" s="1"/>
  <c r="J65" i="247" s="1"/>
  <c r="J75" i="247" s="1"/>
  <c r="I48" i="247"/>
  <c r="I64" i="247" s="1"/>
  <c r="I65" i="247" s="1"/>
  <c r="I75" i="247" s="1"/>
  <c r="E48" i="247"/>
  <c r="E64" i="247" s="1"/>
  <c r="E65" i="247" s="1"/>
  <c r="E75" i="247" s="1"/>
  <c r="K48" i="247"/>
  <c r="K64" i="247" s="1"/>
  <c r="K65" i="247" s="1"/>
  <c r="K75" i="247" s="1"/>
  <c r="B27" i="247"/>
  <c r="B28" i="247" s="1"/>
  <c r="J27" i="247"/>
  <c r="J28" i="247" s="1"/>
  <c r="N26" i="247"/>
  <c r="C48" i="247"/>
  <c r="C50" i="247" s="1"/>
  <c r="N20" i="247"/>
  <c r="G48" i="247"/>
  <c r="G64" i="247" s="1"/>
  <c r="G65" i="247" s="1"/>
  <c r="G75" i="247" s="1"/>
  <c r="C27" i="247"/>
  <c r="C28" i="247" s="1"/>
  <c r="K27" i="247"/>
  <c r="K28" i="247" s="1"/>
  <c r="N34" i="247"/>
  <c r="H48" i="247"/>
  <c r="H64" i="247" s="1"/>
  <c r="H65" i="247" s="1"/>
  <c r="H75" i="247" s="1"/>
  <c r="N61" i="247"/>
  <c r="L28" i="247"/>
  <c r="N9" i="247"/>
  <c r="N13" i="247" s="1"/>
  <c r="F27" i="247"/>
  <c r="F28" i="247" s="1"/>
  <c r="N24" i="247"/>
  <c r="G27" i="247"/>
  <c r="G28" i="247" s="1"/>
  <c r="D28" i="247"/>
  <c r="H27" i="247"/>
  <c r="H28" i="247" s="1"/>
  <c r="N25" i="247"/>
  <c r="F50" i="247"/>
  <c r="B42" i="247"/>
  <c r="B48" i="247" s="1"/>
  <c r="B50" i="247" s="1"/>
  <c r="N38" i="247"/>
  <c r="N42" i="247" s="1"/>
  <c r="L48" i="247"/>
  <c r="L64" i="247" s="1"/>
  <c r="L65" i="247" s="1"/>
  <c r="L75" i="247" s="1"/>
  <c r="F64" i="247"/>
  <c r="F65" i="247" s="1"/>
  <c r="F75" i="247" s="1"/>
  <c r="N23" i="247"/>
  <c r="M42" i="247"/>
  <c r="M48" i="247" s="1"/>
  <c r="C71" i="247"/>
  <c r="D71" i="247" s="1"/>
  <c r="E71" i="247" s="1"/>
  <c r="F71" i="247" s="1"/>
  <c r="G71" i="247" s="1"/>
  <c r="H71" i="247" s="1"/>
  <c r="I71" i="247" s="1"/>
  <c r="J71" i="247" s="1"/>
  <c r="K71" i="247" s="1"/>
  <c r="L71" i="247" s="1"/>
  <c r="M71" i="247" s="1"/>
  <c r="N57" i="245"/>
  <c r="N4" i="246"/>
  <c r="N5" i="246"/>
  <c r="N9" i="246" s="1"/>
  <c r="N6" i="246"/>
  <c r="N7" i="246"/>
  <c r="N8" i="246"/>
  <c r="B9" i="246"/>
  <c r="B13" i="246" s="1"/>
  <c r="C9" i="246"/>
  <c r="C13" i="246" s="1"/>
  <c r="D9" i="246"/>
  <c r="D13" i="246" s="1"/>
  <c r="E9" i="246"/>
  <c r="E13" i="246" s="1"/>
  <c r="F9" i="246"/>
  <c r="F13" i="246" s="1"/>
  <c r="G9" i="246"/>
  <c r="G13" i="246" s="1"/>
  <c r="H9" i="246"/>
  <c r="I9" i="246"/>
  <c r="J9" i="246"/>
  <c r="K9" i="246"/>
  <c r="K13" i="246" s="1"/>
  <c r="L9" i="246"/>
  <c r="L13" i="246" s="1"/>
  <c r="M9" i="246"/>
  <c r="M13" i="246" s="1"/>
  <c r="N11" i="246"/>
  <c r="H13" i="246"/>
  <c r="I13" i="246"/>
  <c r="J13" i="246"/>
  <c r="N16" i="246"/>
  <c r="N17" i="246"/>
  <c r="N19" i="246"/>
  <c r="B20" i="246"/>
  <c r="C20" i="246"/>
  <c r="D20" i="246"/>
  <c r="E20" i="246"/>
  <c r="F20" i="246"/>
  <c r="G20" i="246"/>
  <c r="H20" i="246"/>
  <c r="I20" i="246"/>
  <c r="J20" i="246"/>
  <c r="K20" i="246"/>
  <c r="L20" i="246"/>
  <c r="M20" i="246"/>
  <c r="B23" i="246"/>
  <c r="C23" i="246"/>
  <c r="D23" i="246"/>
  <c r="E23" i="246"/>
  <c r="F23" i="246"/>
  <c r="G23" i="246"/>
  <c r="H23" i="246"/>
  <c r="I23" i="246"/>
  <c r="J23" i="246"/>
  <c r="K23" i="246"/>
  <c r="L23" i="246"/>
  <c r="M23" i="246"/>
  <c r="B24" i="246"/>
  <c r="C24" i="246"/>
  <c r="D24" i="246"/>
  <c r="E24" i="246"/>
  <c r="F24" i="246"/>
  <c r="G24" i="246"/>
  <c r="H24" i="246"/>
  <c r="I24" i="246"/>
  <c r="J24" i="246"/>
  <c r="K24" i="246"/>
  <c r="L24" i="246"/>
  <c r="M24" i="246"/>
  <c r="B25" i="246"/>
  <c r="C25" i="246"/>
  <c r="D25" i="246"/>
  <c r="E25" i="246"/>
  <c r="F25" i="246"/>
  <c r="G25" i="246"/>
  <c r="H25" i="246"/>
  <c r="I25" i="246"/>
  <c r="J25" i="246"/>
  <c r="K25" i="246"/>
  <c r="L25" i="246"/>
  <c r="M25" i="246"/>
  <c r="B26" i="246"/>
  <c r="C26" i="246"/>
  <c r="D26" i="246"/>
  <c r="E26" i="246"/>
  <c r="F26" i="246"/>
  <c r="G26" i="246"/>
  <c r="H26" i="246"/>
  <c r="H27" i="246" s="1"/>
  <c r="H28" i="246" s="1"/>
  <c r="I26" i="246"/>
  <c r="J26" i="246"/>
  <c r="K26" i="246"/>
  <c r="L26" i="246"/>
  <c r="M26" i="246"/>
  <c r="M27" i="246" s="1"/>
  <c r="M28" i="246" s="1"/>
  <c r="N30" i="246"/>
  <c r="N31" i="246"/>
  <c r="N32" i="246"/>
  <c r="N33" i="246"/>
  <c r="B34" i="246"/>
  <c r="B38" i="246" s="1"/>
  <c r="C34" i="246"/>
  <c r="C38" i="246" s="1"/>
  <c r="C42" i="246" s="1"/>
  <c r="C48" i="246" s="1"/>
  <c r="C50" i="246" s="1"/>
  <c r="D34" i="246"/>
  <c r="D38" i="246" s="1"/>
  <c r="D42" i="246" s="1"/>
  <c r="D48" i="246" s="1"/>
  <c r="D61" i="246" s="1"/>
  <c r="E34" i="246"/>
  <c r="E38" i="246" s="1"/>
  <c r="E42" i="246" s="1"/>
  <c r="F34" i="246"/>
  <c r="F38" i="246" s="1"/>
  <c r="F42" i="246" s="1"/>
  <c r="G34" i="246"/>
  <c r="G38" i="246" s="1"/>
  <c r="G42" i="246" s="1"/>
  <c r="H34" i="246"/>
  <c r="H38" i="246" s="1"/>
  <c r="H42" i="246" s="1"/>
  <c r="I34" i="246"/>
  <c r="J34" i="246"/>
  <c r="J38" i="246" s="1"/>
  <c r="J42" i="246" s="1"/>
  <c r="J48" i="246" s="1"/>
  <c r="K34" i="246"/>
  <c r="K38" i="246" s="1"/>
  <c r="K42" i="246" s="1"/>
  <c r="K48" i="246" s="1"/>
  <c r="K61" i="246" s="1"/>
  <c r="K62" i="246" s="1"/>
  <c r="K72" i="246" s="1"/>
  <c r="L34" i="246"/>
  <c r="L38" i="246" s="1"/>
  <c r="L42" i="246" s="1"/>
  <c r="M34" i="246"/>
  <c r="M38" i="246" s="1"/>
  <c r="M42" i="246" s="1"/>
  <c r="N37" i="246"/>
  <c r="I38" i="246"/>
  <c r="I42" i="246" s="1"/>
  <c r="N39" i="246"/>
  <c r="N40" i="246"/>
  <c r="N41" i="246"/>
  <c r="N44" i="246"/>
  <c r="N46" i="246" s="1"/>
  <c r="N45" i="246"/>
  <c r="B46" i="246"/>
  <c r="C46" i="246"/>
  <c r="D46" i="246"/>
  <c r="E46" i="246"/>
  <c r="F46" i="246"/>
  <c r="G46" i="246"/>
  <c r="H46" i="246"/>
  <c r="I46" i="246"/>
  <c r="J46" i="246"/>
  <c r="K46" i="246"/>
  <c r="L46" i="246"/>
  <c r="M46" i="246"/>
  <c r="N53" i="246"/>
  <c r="N54" i="246"/>
  <c r="N55" i="246"/>
  <c r="N56" i="246"/>
  <c r="N57" i="246"/>
  <c r="B58" i="246"/>
  <c r="C58" i="246"/>
  <c r="D58" i="246"/>
  <c r="E58" i="246"/>
  <c r="F58" i="246"/>
  <c r="G58" i="246"/>
  <c r="H58" i="246"/>
  <c r="I58" i="246"/>
  <c r="J58" i="246"/>
  <c r="K58" i="246"/>
  <c r="L58" i="246"/>
  <c r="M58" i="246"/>
  <c r="B68" i="246"/>
  <c r="C68" i="246" s="1"/>
  <c r="D68" i="246" s="1"/>
  <c r="E68" i="246" s="1"/>
  <c r="F68" i="246" s="1"/>
  <c r="G68" i="246" s="1"/>
  <c r="H68" i="246" s="1"/>
  <c r="I68" i="246" s="1"/>
  <c r="J68" i="246" s="1"/>
  <c r="K68" i="246" s="1"/>
  <c r="L68" i="246" s="1"/>
  <c r="M68" i="246" s="1"/>
  <c r="N73" i="246"/>
  <c r="G27" i="246" l="1"/>
  <c r="G28" i="246" s="1"/>
  <c r="I48" i="246"/>
  <c r="I50" i="246" s="1"/>
  <c r="G48" i="246"/>
  <c r="G61" i="246" s="1"/>
  <c r="N34" i="246"/>
  <c r="G50" i="249"/>
  <c r="G64" i="250"/>
  <c r="G65" i="250" s="1"/>
  <c r="G75" i="250" s="1"/>
  <c r="O61" i="250"/>
  <c r="N27" i="250"/>
  <c r="N28" i="250" s="1"/>
  <c r="H50" i="250"/>
  <c r="D50" i="250"/>
  <c r="C64" i="250"/>
  <c r="C65" i="250" s="1"/>
  <c r="C75" i="250" s="1"/>
  <c r="C50" i="250"/>
  <c r="N48" i="250"/>
  <c r="N64" i="250" s="1"/>
  <c r="N65" i="250" s="1"/>
  <c r="I50" i="250"/>
  <c r="B75" i="250"/>
  <c r="B66" i="250"/>
  <c r="M50" i="250"/>
  <c r="L50" i="250"/>
  <c r="E50" i="250"/>
  <c r="O61" i="249"/>
  <c r="K50" i="249"/>
  <c r="C50" i="249"/>
  <c r="N27" i="249"/>
  <c r="N28" i="249" s="1"/>
  <c r="D64" i="249"/>
  <c r="D65" i="249" s="1"/>
  <c r="D75" i="249" s="1"/>
  <c r="N48" i="249"/>
  <c r="N64" i="249" s="1"/>
  <c r="N65" i="249" s="1"/>
  <c r="B64" i="249"/>
  <c r="B65" i="249" s="1"/>
  <c r="B50" i="249"/>
  <c r="H75" i="249"/>
  <c r="C75" i="249"/>
  <c r="H50" i="249"/>
  <c r="E75" i="249"/>
  <c r="G75" i="249"/>
  <c r="I75" i="249"/>
  <c r="J75" i="249"/>
  <c r="L75" i="249"/>
  <c r="K75" i="249"/>
  <c r="F75" i="249"/>
  <c r="M75" i="249"/>
  <c r="N13" i="248"/>
  <c r="O61" i="248"/>
  <c r="K70" i="248"/>
  <c r="K75" i="248" s="1"/>
  <c r="D70" i="248"/>
  <c r="D75" i="248" s="1"/>
  <c r="C70" i="248"/>
  <c r="C75" i="248" s="1"/>
  <c r="B64" i="248"/>
  <c r="B65" i="248" s="1"/>
  <c r="B70" i="248" s="1"/>
  <c r="B71" i="248" s="1"/>
  <c r="J70" i="248"/>
  <c r="J75" i="248" s="1"/>
  <c r="I70" i="248"/>
  <c r="I75" i="248" s="1"/>
  <c r="N38" i="248"/>
  <c r="N42" i="248" s="1"/>
  <c r="N48" i="248" s="1"/>
  <c r="N64" i="248" s="1"/>
  <c r="N65" i="248" s="1"/>
  <c r="N27" i="248"/>
  <c r="N28" i="248" s="1"/>
  <c r="L64" i="248"/>
  <c r="L65" i="248" s="1"/>
  <c r="K50" i="248"/>
  <c r="C50" i="248"/>
  <c r="I50" i="248"/>
  <c r="H64" i="248"/>
  <c r="H65" i="248" s="1"/>
  <c r="G64" i="248"/>
  <c r="G65" i="248" s="1"/>
  <c r="J50" i="248"/>
  <c r="B50" i="248"/>
  <c r="F64" i="248"/>
  <c r="F65" i="248" s="1"/>
  <c r="M64" i="248"/>
  <c r="M65" i="248" s="1"/>
  <c r="M50" i="248"/>
  <c r="E64" i="248"/>
  <c r="E65" i="248" s="1"/>
  <c r="E50" i="248"/>
  <c r="J50" i="247"/>
  <c r="K50" i="247"/>
  <c r="E50" i="247"/>
  <c r="C64" i="247"/>
  <c r="C65" i="247" s="1"/>
  <c r="C75" i="247" s="1"/>
  <c r="D50" i="247"/>
  <c r="G50" i="247"/>
  <c r="N48" i="247"/>
  <c r="N64" i="247" s="1"/>
  <c r="N65" i="247" s="1"/>
  <c r="I50" i="247"/>
  <c r="H50" i="247"/>
  <c r="B64" i="247"/>
  <c r="B65" i="247" s="1"/>
  <c r="B75" i="247" s="1"/>
  <c r="N27" i="247"/>
  <c r="N28" i="247" s="1"/>
  <c r="M64" i="247"/>
  <c r="M65" i="247" s="1"/>
  <c r="M75" i="247" s="1"/>
  <c r="M50" i="247"/>
  <c r="L50" i="247"/>
  <c r="J27" i="246"/>
  <c r="J28" i="246" s="1"/>
  <c r="B27" i="246"/>
  <c r="B28" i="246" s="1"/>
  <c r="F27" i="246"/>
  <c r="F28" i="246" s="1"/>
  <c r="B69" i="246"/>
  <c r="C69" i="246" s="1"/>
  <c r="D69" i="246" s="1"/>
  <c r="E69" i="246" s="1"/>
  <c r="F69" i="246" s="1"/>
  <c r="G69" i="246" s="1"/>
  <c r="H69" i="246" s="1"/>
  <c r="I69" i="246" s="1"/>
  <c r="J69" i="246" s="1"/>
  <c r="K69" i="246" s="1"/>
  <c r="L69" i="246" s="1"/>
  <c r="M69" i="246" s="1"/>
  <c r="E27" i="246"/>
  <c r="E28" i="246" s="1"/>
  <c r="D62" i="246"/>
  <c r="D72" i="246" s="1"/>
  <c r="N26" i="246"/>
  <c r="L27" i="246"/>
  <c r="L28" i="246" s="1"/>
  <c r="D27" i="246"/>
  <c r="D28" i="246" s="1"/>
  <c r="N20" i="246"/>
  <c r="N25" i="246"/>
  <c r="K27" i="246"/>
  <c r="K28" i="246" s="1"/>
  <c r="N23" i="246"/>
  <c r="F48" i="246"/>
  <c r="F61" i="246" s="1"/>
  <c r="F62" i="246" s="1"/>
  <c r="F72" i="246" s="1"/>
  <c r="N13" i="246"/>
  <c r="I27" i="246"/>
  <c r="I28" i="246" s="1"/>
  <c r="M48" i="246"/>
  <c r="M61" i="246" s="1"/>
  <c r="E48" i="246"/>
  <c r="E61" i="246" s="1"/>
  <c r="I61" i="246"/>
  <c r="I62" i="246" s="1"/>
  <c r="I72" i="246" s="1"/>
  <c r="N58" i="246"/>
  <c r="H48" i="246"/>
  <c r="H50" i="246" s="1"/>
  <c r="G50" i="246"/>
  <c r="G62" i="246"/>
  <c r="G72" i="246" s="1"/>
  <c r="J61" i="246"/>
  <c r="J62" i="246" s="1"/>
  <c r="J72" i="246" s="1"/>
  <c r="M62" i="246"/>
  <c r="M72" i="246" s="1"/>
  <c r="M50" i="246"/>
  <c r="L48" i="246"/>
  <c r="L61" i="246" s="1"/>
  <c r="L62" i="246" s="1"/>
  <c r="L72" i="246" s="1"/>
  <c r="N38" i="246"/>
  <c r="N42" i="246" s="1"/>
  <c r="N48" i="246" s="1"/>
  <c r="B42" i="246"/>
  <c r="B48" i="246" s="1"/>
  <c r="K50" i="246"/>
  <c r="C61" i="246"/>
  <c r="C62" i="246" s="1"/>
  <c r="C72" i="246" s="1"/>
  <c r="J50" i="246"/>
  <c r="D50" i="246"/>
  <c r="E62" i="246"/>
  <c r="E72" i="246" s="1"/>
  <c r="C27" i="246"/>
  <c r="C28" i="246" s="1"/>
  <c r="N24" i="246"/>
  <c r="N27" i="246" l="1"/>
  <c r="N28" i="246" s="1"/>
  <c r="H61" i="246"/>
  <c r="H62" i="246" s="1"/>
  <c r="H72" i="246" s="1"/>
  <c r="N61" i="246"/>
  <c r="N62" i="246" s="1"/>
  <c r="L50" i="246"/>
  <c r="N50" i="250"/>
  <c r="O50" i="250" s="1"/>
  <c r="B76" i="250"/>
  <c r="B67" i="250"/>
  <c r="B77" i="250" s="1"/>
  <c r="C66" i="250"/>
  <c r="N50" i="249"/>
  <c r="O50" i="249" s="1"/>
  <c r="B71" i="249"/>
  <c r="B66" i="249"/>
  <c r="B66" i="248"/>
  <c r="B76" i="248" s="1"/>
  <c r="B75" i="248"/>
  <c r="F70" i="248"/>
  <c r="F75" i="248" s="1"/>
  <c r="B72" i="248"/>
  <c r="C72" i="248" s="1"/>
  <c r="D72" i="248" s="1"/>
  <c r="C71" i="248"/>
  <c r="D71" i="248" s="1"/>
  <c r="M70" i="248"/>
  <c r="M75" i="248" s="1"/>
  <c r="L70" i="248"/>
  <c r="L75" i="248" s="1"/>
  <c r="E70" i="248"/>
  <c r="E75" i="248" s="1"/>
  <c r="G70" i="248"/>
  <c r="G75" i="248" s="1"/>
  <c r="H70" i="248"/>
  <c r="H75" i="248" s="1"/>
  <c r="N50" i="248"/>
  <c r="O50" i="248" s="1"/>
  <c r="N50" i="247"/>
  <c r="O50" i="247" s="1"/>
  <c r="B66" i="247"/>
  <c r="B67" i="247" s="1"/>
  <c r="B77" i="247" s="1"/>
  <c r="E50" i="246"/>
  <c r="F50" i="246"/>
  <c r="B50" i="246"/>
  <c r="N50" i="246" s="1"/>
  <c r="B61" i="246"/>
  <c r="B62" i="246" s="1"/>
  <c r="C76" i="250" l="1"/>
  <c r="D66" i="250"/>
  <c r="C67" i="250"/>
  <c r="C77" i="250" s="1"/>
  <c r="B75" i="249"/>
  <c r="B76" i="249"/>
  <c r="C66" i="249"/>
  <c r="B67" i="249"/>
  <c r="B72" i="249"/>
  <c r="C72" i="249" s="1"/>
  <c r="D72" i="249" s="1"/>
  <c r="E72" i="249" s="1"/>
  <c r="F72" i="249" s="1"/>
  <c r="G72" i="249" s="1"/>
  <c r="H72" i="249" s="1"/>
  <c r="I72" i="249" s="1"/>
  <c r="J72" i="249" s="1"/>
  <c r="K72" i="249" s="1"/>
  <c r="L72" i="249" s="1"/>
  <c r="M72" i="249" s="1"/>
  <c r="C71" i="249"/>
  <c r="D71" i="249" s="1"/>
  <c r="E71" i="249" s="1"/>
  <c r="F71" i="249" s="1"/>
  <c r="G71" i="249" s="1"/>
  <c r="H71" i="249" s="1"/>
  <c r="I71" i="249" s="1"/>
  <c r="J71" i="249" s="1"/>
  <c r="K71" i="249" s="1"/>
  <c r="L71" i="249" s="1"/>
  <c r="M71" i="249" s="1"/>
  <c r="C66" i="248"/>
  <c r="D66" i="248" s="1"/>
  <c r="B67" i="248"/>
  <c r="B77" i="248" s="1"/>
  <c r="E72" i="248"/>
  <c r="F72" i="248" s="1"/>
  <c r="G72" i="248" s="1"/>
  <c r="H72" i="248" s="1"/>
  <c r="I72" i="248" s="1"/>
  <c r="J72" i="248" s="1"/>
  <c r="K72" i="248" s="1"/>
  <c r="L72" i="248" s="1"/>
  <c r="M72" i="248" s="1"/>
  <c r="E71" i="248"/>
  <c r="F71" i="248" s="1"/>
  <c r="G71" i="248" s="1"/>
  <c r="H71" i="248" s="1"/>
  <c r="I71" i="248" s="1"/>
  <c r="J71" i="248" s="1"/>
  <c r="K71" i="248" s="1"/>
  <c r="L71" i="248" s="1"/>
  <c r="M71" i="248" s="1"/>
  <c r="B76" i="247"/>
  <c r="C66" i="247"/>
  <c r="C76" i="247" s="1"/>
  <c r="B63" i="246"/>
  <c r="B72" i="246"/>
  <c r="D66" i="247" l="1"/>
  <c r="C67" i="247"/>
  <c r="C77" i="247" s="1"/>
  <c r="E66" i="250"/>
  <c r="D67" i="250"/>
  <c r="D77" i="250" s="1"/>
  <c r="D76" i="250"/>
  <c r="C76" i="248"/>
  <c r="C67" i="248"/>
  <c r="C77" i="248" s="1"/>
  <c r="B77" i="249"/>
  <c r="C76" i="249"/>
  <c r="C67" i="249"/>
  <c r="C77" i="249" s="1"/>
  <c r="D66" i="249"/>
  <c r="E66" i="248"/>
  <c r="D67" i="248"/>
  <c r="D77" i="248" s="1"/>
  <c r="D76" i="248"/>
  <c r="E66" i="247"/>
  <c r="D76" i="247"/>
  <c r="D67" i="247"/>
  <c r="D77" i="247" s="1"/>
  <c r="B64" i="246"/>
  <c r="B74" i="246" s="1"/>
  <c r="B73" i="246"/>
  <c r="C63" i="246"/>
  <c r="F66" i="250" l="1"/>
  <c r="E76" i="250"/>
  <c r="E67" i="250"/>
  <c r="E77" i="250" s="1"/>
  <c r="D67" i="249"/>
  <c r="D77" i="249" s="1"/>
  <c r="E66" i="249"/>
  <c r="D76" i="249"/>
  <c r="F66" i="248"/>
  <c r="E76" i="248"/>
  <c r="E67" i="248"/>
  <c r="E77" i="248" s="1"/>
  <c r="F66" i="247"/>
  <c r="E76" i="247"/>
  <c r="E67" i="247"/>
  <c r="E77" i="247" s="1"/>
  <c r="C64" i="246"/>
  <c r="C74" i="246" s="1"/>
  <c r="C73" i="246"/>
  <c r="D63" i="246"/>
  <c r="G66" i="250" l="1"/>
  <c r="F76" i="250"/>
  <c r="F67" i="250"/>
  <c r="F77" i="250" s="1"/>
  <c r="E67" i="249"/>
  <c r="E77" i="249" s="1"/>
  <c r="F66" i="249"/>
  <c r="E76" i="249"/>
  <c r="F76" i="248"/>
  <c r="F67" i="248"/>
  <c r="F77" i="248" s="1"/>
  <c r="G66" i="248"/>
  <c r="G66" i="247"/>
  <c r="F76" i="247"/>
  <c r="F67" i="247"/>
  <c r="F77" i="247" s="1"/>
  <c r="E63" i="246"/>
  <c r="D64" i="246"/>
  <c r="D74" i="246" s="1"/>
  <c r="D73" i="246"/>
  <c r="G76" i="250" l="1"/>
  <c r="G67" i="250"/>
  <c r="G77" i="250" s="1"/>
  <c r="H66" i="250"/>
  <c r="F67" i="249"/>
  <c r="F77" i="249" s="1"/>
  <c r="G66" i="249"/>
  <c r="F76" i="249"/>
  <c r="H66" i="248"/>
  <c r="G76" i="248"/>
  <c r="G67" i="248"/>
  <c r="G77" i="248" s="1"/>
  <c r="G76" i="247"/>
  <c r="G67" i="247"/>
  <c r="G77" i="247" s="1"/>
  <c r="H66" i="247"/>
  <c r="E64" i="246"/>
  <c r="E74" i="246" s="1"/>
  <c r="E73" i="246"/>
  <c r="F63" i="246"/>
  <c r="H76" i="250" l="1"/>
  <c r="H67" i="250"/>
  <c r="H77" i="250" s="1"/>
  <c r="I66" i="250"/>
  <c r="H66" i="249"/>
  <c r="G76" i="249"/>
  <c r="G67" i="249"/>
  <c r="G77" i="249" s="1"/>
  <c r="I66" i="248"/>
  <c r="H76" i="248"/>
  <c r="H67" i="248"/>
  <c r="H77" i="248" s="1"/>
  <c r="H76" i="247"/>
  <c r="H67" i="247"/>
  <c r="H77" i="247" s="1"/>
  <c r="I66" i="247"/>
  <c r="F64" i="246"/>
  <c r="F74" i="246" s="1"/>
  <c r="F73" i="246"/>
  <c r="G63" i="246"/>
  <c r="I76" i="250" l="1"/>
  <c r="I67" i="250"/>
  <c r="I77" i="250" s="1"/>
  <c r="J66" i="250"/>
  <c r="I66" i="249"/>
  <c r="H76" i="249"/>
  <c r="H67" i="249"/>
  <c r="H77" i="249" s="1"/>
  <c r="I76" i="248"/>
  <c r="I67" i="248"/>
  <c r="I77" i="248" s="1"/>
  <c r="J66" i="248"/>
  <c r="I76" i="247"/>
  <c r="I67" i="247"/>
  <c r="I77" i="247" s="1"/>
  <c r="J66" i="247"/>
  <c r="H63" i="246"/>
  <c r="G64" i="246"/>
  <c r="G74" i="246" s="1"/>
  <c r="G73" i="246"/>
  <c r="J76" i="250" l="1"/>
  <c r="J67" i="250"/>
  <c r="J77" i="250" s="1"/>
  <c r="K66" i="250"/>
  <c r="J66" i="249"/>
  <c r="I76" i="249"/>
  <c r="I67" i="249"/>
  <c r="I77" i="249" s="1"/>
  <c r="J76" i="248"/>
  <c r="J67" i="248"/>
  <c r="J77" i="248" s="1"/>
  <c r="K66" i="248"/>
  <c r="J76" i="247"/>
  <c r="J67" i="247"/>
  <c r="J77" i="247" s="1"/>
  <c r="K66" i="247"/>
  <c r="H64" i="246"/>
  <c r="H74" i="246" s="1"/>
  <c r="H73" i="246"/>
  <c r="I63" i="246"/>
  <c r="K67" i="250" l="1"/>
  <c r="K77" i="250" s="1"/>
  <c r="L66" i="250"/>
  <c r="K76" i="250"/>
  <c r="J76" i="249"/>
  <c r="J67" i="249"/>
  <c r="J77" i="249" s="1"/>
  <c r="K66" i="249"/>
  <c r="L66" i="248"/>
  <c r="K76" i="248"/>
  <c r="K67" i="248"/>
  <c r="K77" i="248" s="1"/>
  <c r="L66" i="247"/>
  <c r="K67" i="247"/>
  <c r="K77" i="247" s="1"/>
  <c r="K76" i="247"/>
  <c r="I64" i="246"/>
  <c r="I74" i="246" s="1"/>
  <c r="I73" i="246"/>
  <c r="J63" i="246"/>
  <c r="M66" i="250" l="1"/>
  <c r="L76" i="250"/>
  <c r="L67" i="250"/>
  <c r="L77" i="250" s="1"/>
  <c r="K67" i="249"/>
  <c r="K77" i="249" s="1"/>
  <c r="L66" i="249"/>
  <c r="K76" i="249"/>
  <c r="M66" i="248"/>
  <c r="L76" i="248"/>
  <c r="L67" i="248"/>
  <c r="L77" i="248" s="1"/>
  <c r="M66" i="247"/>
  <c r="L76" i="247"/>
  <c r="L67" i="247"/>
  <c r="L77" i="247" s="1"/>
  <c r="J64" i="246"/>
  <c r="J74" i="246" s="1"/>
  <c r="J73" i="246"/>
  <c r="K63" i="246"/>
  <c r="M76" i="250" l="1"/>
  <c r="M67" i="250"/>
  <c r="M77" i="250" s="1"/>
  <c r="L67" i="249"/>
  <c r="L77" i="249" s="1"/>
  <c r="L76" i="249"/>
  <c r="M66" i="249"/>
  <c r="M67" i="248"/>
  <c r="M77" i="248" s="1"/>
  <c r="M76" i="248"/>
  <c r="M76" i="247"/>
  <c r="M67" i="247"/>
  <c r="M77" i="247" s="1"/>
  <c r="K73" i="246"/>
  <c r="K64" i="246"/>
  <c r="K74" i="246" s="1"/>
  <c r="L63" i="246"/>
  <c r="M67" i="249" l="1"/>
  <c r="M77" i="249" s="1"/>
  <c r="M76" i="249"/>
  <c r="L64" i="246"/>
  <c r="L74" i="246" s="1"/>
  <c r="L73" i="246"/>
  <c r="M63" i="246"/>
  <c r="M64" i="246" l="1"/>
  <c r="M74" i="246" s="1"/>
  <c r="M73" i="246"/>
  <c r="N56" i="245" l="1"/>
  <c r="N41" i="245" l="1"/>
  <c r="M37" i="245" l="1"/>
  <c r="N76" i="245" l="1"/>
  <c r="B71" i="245"/>
  <c r="B72" i="245" s="1"/>
  <c r="C72" i="245" s="1"/>
  <c r="D72" i="245" s="1"/>
  <c r="E72" i="245" s="1"/>
  <c r="F72" i="245" s="1"/>
  <c r="G72" i="245" s="1"/>
  <c r="H72" i="245" s="1"/>
  <c r="I72" i="245" s="1"/>
  <c r="J72" i="245" s="1"/>
  <c r="K72" i="245" s="1"/>
  <c r="L72" i="245" s="1"/>
  <c r="M72" i="245" s="1"/>
  <c r="M61" i="245"/>
  <c r="L61" i="245"/>
  <c r="K61" i="245"/>
  <c r="J61" i="245"/>
  <c r="I61" i="245"/>
  <c r="H61" i="245"/>
  <c r="G61" i="245"/>
  <c r="F61" i="245"/>
  <c r="E61" i="245"/>
  <c r="D61" i="245"/>
  <c r="C61" i="245"/>
  <c r="B61" i="245"/>
  <c r="N60" i="245"/>
  <c r="N59" i="245"/>
  <c r="N55" i="245"/>
  <c r="N54" i="245"/>
  <c r="N53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0" i="245"/>
  <c r="N39" i="245"/>
  <c r="N37" i="245"/>
  <c r="M34" i="245"/>
  <c r="M38" i="245" s="1"/>
  <c r="M42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J23" i="245"/>
  <c r="I23" i="245"/>
  <c r="H23" i="245"/>
  <c r="G23" i="245"/>
  <c r="F23" i="245"/>
  <c r="E23" i="245"/>
  <c r="D23" i="245"/>
  <c r="C23" i="245"/>
  <c r="C27" i="245" s="1"/>
  <c r="B23" i="245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H27" i="245" l="1"/>
  <c r="B27" i="245"/>
  <c r="B28" i="245" s="1"/>
  <c r="J27" i="245"/>
  <c r="G27" i="245"/>
  <c r="G28" i="245" s="1"/>
  <c r="E27" i="245"/>
  <c r="E28" i="245" s="1"/>
  <c r="K27" i="245"/>
  <c r="K28" i="245" s="1"/>
  <c r="I27" i="245"/>
  <c r="I28" i="245" s="1"/>
  <c r="M48" i="245"/>
  <c r="M64" i="245" s="1"/>
  <c r="M65" i="245" s="1"/>
  <c r="M75" i="245" s="1"/>
  <c r="H28" i="245"/>
  <c r="F48" i="245"/>
  <c r="F64" i="245" s="1"/>
  <c r="F65" i="245" s="1"/>
  <c r="F75" i="245" s="1"/>
  <c r="M27" i="245"/>
  <c r="M28" i="245" s="1"/>
  <c r="N20" i="245"/>
  <c r="N25" i="245"/>
  <c r="N26" i="245"/>
  <c r="D27" i="245"/>
  <c r="D28" i="245" s="1"/>
  <c r="C71" i="245"/>
  <c r="D71" i="245" s="1"/>
  <c r="E71" i="245" s="1"/>
  <c r="F71" i="245" s="1"/>
  <c r="G71" i="245" s="1"/>
  <c r="H71" i="245" s="1"/>
  <c r="I71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4" i="245" s="1"/>
  <c r="G65" i="245" s="1"/>
  <c r="G75" i="245" s="1"/>
  <c r="H48" i="245"/>
  <c r="H50" i="245" s="1"/>
  <c r="I48" i="245"/>
  <c r="I64" i="245" s="1"/>
  <c r="I65" i="245" s="1"/>
  <c r="I75" i="245" s="1"/>
  <c r="N61" i="245"/>
  <c r="J48" i="245"/>
  <c r="J64" i="245" s="1"/>
  <c r="J65" i="245" s="1"/>
  <c r="J75" i="245" s="1"/>
  <c r="J28" i="245"/>
  <c r="D48" i="245"/>
  <c r="D64" i="245" s="1"/>
  <c r="E48" i="245"/>
  <c r="E64" i="245" s="1"/>
  <c r="E65" i="245" s="1"/>
  <c r="E75" i="245" s="1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4" i="245" s="1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G13" i="244" s="1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C27" i="244" l="1"/>
  <c r="J71" i="245"/>
  <c r="K71" i="245" s="1"/>
  <c r="L71" i="245" s="1"/>
  <c r="M71" i="245" s="1"/>
  <c r="C65" i="245"/>
  <c r="C75" i="245" s="1"/>
  <c r="M50" i="245"/>
  <c r="G50" i="245"/>
  <c r="I50" i="245"/>
  <c r="F50" i="245"/>
  <c r="C50" i="245"/>
  <c r="H64" i="245"/>
  <c r="H65" i="245" s="1"/>
  <c r="H75" i="245" s="1"/>
  <c r="J50" i="245"/>
  <c r="N27" i="245"/>
  <c r="N28" i="245" s="1"/>
  <c r="N48" i="245"/>
  <c r="N64" i="245" s="1"/>
  <c r="N65" i="245" s="1"/>
  <c r="K64" i="245"/>
  <c r="K65" i="245" s="1"/>
  <c r="K75" i="245" s="1"/>
  <c r="B64" i="245"/>
  <c r="B65" i="245" s="1"/>
  <c r="B75" i="245" s="1"/>
  <c r="L64" i="245"/>
  <c r="L65" i="245" s="1"/>
  <c r="L75" i="245" s="1"/>
  <c r="E50" i="245"/>
  <c r="D50" i="245"/>
  <c r="D65" i="245"/>
  <c r="D75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I27" i="243" l="1"/>
  <c r="N34" i="243"/>
  <c r="N50" i="245"/>
  <c r="O50" i="245" s="1"/>
  <c r="B66" i="245"/>
  <c r="C66" i="245" s="1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C50" i="243" s="1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D61" i="243"/>
  <c r="D62" i="243" s="1"/>
  <c r="D72" i="243" s="1"/>
  <c r="H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G50" i="243" l="1"/>
  <c r="C61" i="243"/>
  <c r="C62" i="243" s="1"/>
  <c r="C72" i="243" s="1"/>
  <c r="E27" i="242"/>
  <c r="K50" i="243"/>
  <c r="B76" i="245"/>
  <c r="B67" i="245"/>
  <c r="B77" i="245" s="1"/>
  <c r="C76" i="245"/>
  <c r="D66" i="245"/>
  <c r="C67" i="245"/>
  <c r="C77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J27" i="242"/>
  <c r="J28" i="242" s="1"/>
  <c r="C48" i="242"/>
  <c r="C61" i="242" s="1"/>
  <c r="C62" i="242" s="1"/>
  <c r="C72" i="242" s="1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J62" i="242" s="1"/>
  <c r="J72" i="242" s="1"/>
  <c r="D48" i="242"/>
  <c r="D61" i="242" s="1"/>
  <c r="D62" i="242" s="1"/>
  <c r="D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K48" i="242"/>
  <c r="K61" i="242" s="1"/>
  <c r="K62" i="242" s="1"/>
  <c r="K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H61" i="242" l="1"/>
  <c r="H62" i="242" s="1"/>
  <c r="H72" i="242" s="1"/>
  <c r="J50" i="242"/>
  <c r="N50" i="243"/>
  <c r="D76" i="245"/>
  <c r="E66" i="245"/>
  <c r="D67" i="245"/>
  <c r="D77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D27" i="241" l="1"/>
  <c r="N46" i="241"/>
  <c r="F66" i="245"/>
  <c r="E76" i="245"/>
  <c r="E67" i="245"/>
  <c r="E77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M28" i="241" s="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G66" i="245" l="1"/>
  <c r="F76" i="245"/>
  <c r="F67" i="245"/>
  <c r="F77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C69" i="240" s="1"/>
  <c r="D69" i="240" s="1"/>
  <c r="E69" i="240" s="1"/>
  <c r="F69" i="240" s="1"/>
  <c r="G69" i="240" s="1"/>
  <c r="H69" i="240" s="1"/>
  <c r="I69" i="240" s="1"/>
  <c r="J69" i="240" s="1"/>
  <c r="K69" i="240" s="1"/>
  <c r="L69" i="240" s="1"/>
  <c r="M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H23" i="240"/>
  <c r="H27" i="240" s="1"/>
  <c r="G23" i="240"/>
  <c r="F23" i="240"/>
  <c r="E23" i="240"/>
  <c r="D23" i="240"/>
  <c r="D27" i="240" s="1"/>
  <c r="C23" i="240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I28" i="240" l="1"/>
  <c r="C27" i="240"/>
  <c r="G76" i="245"/>
  <c r="H66" i="245"/>
  <c r="G67" i="245"/>
  <c r="G77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I66" i="245" l="1"/>
  <c r="H76" i="245"/>
  <c r="H67" i="245"/>
  <c r="H77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N62" i="240" s="1"/>
  <c r="C50" i="240"/>
  <c r="B50" i="240"/>
  <c r="H50" i="240"/>
  <c r="G50" i="240"/>
  <c r="K61" i="240"/>
  <c r="K62" i="240" s="1"/>
  <c r="K72" i="240" s="1"/>
  <c r="F50" i="240"/>
  <c r="B72" i="240"/>
  <c r="B63" i="240"/>
  <c r="J66" i="245" l="1"/>
  <c r="I76" i="245"/>
  <c r="I67" i="245"/>
  <c r="I77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B68" i="239"/>
  <c r="B69" i="239" s="1"/>
  <c r="M58" i="239"/>
  <c r="L58" i="239"/>
  <c r="K58" i="239"/>
  <c r="J58" i="239"/>
  <c r="I58" i="239"/>
  <c r="H58" i="239"/>
  <c r="G58" i="239"/>
  <c r="F58" i="239"/>
  <c r="E58" i="239"/>
  <c r="D58" i="239"/>
  <c r="C58" i="239"/>
  <c r="B58" i="239"/>
  <c r="N57" i="239"/>
  <c r="N56" i="239"/>
  <c r="N55" i="239"/>
  <c r="N54" i="239"/>
  <c r="N53" i="239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N41" i="239"/>
  <c r="N40" i="239"/>
  <c r="N39" i="239"/>
  <c r="N37" i="239"/>
  <c r="M34" i="239"/>
  <c r="M38" i="239" s="1"/>
  <c r="M42" i="239" s="1"/>
  <c r="L34" i="239"/>
  <c r="L38" i="239" s="1"/>
  <c r="L42" i="239" s="1"/>
  <c r="K34" i="239"/>
  <c r="K38" i="239" s="1"/>
  <c r="K42" i="239" s="1"/>
  <c r="J34" i="239"/>
  <c r="J38" i="239" s="1"/>
  <c r="J42" i="239" s="1"/>
  <c r="I34" i="239"/>
  <c r="I38" i="239" s="1"/>
  <c r="I42" i="239" s="1"/>
  <c r="H34" i="239"/>
  <c r="H38" i="239" s="1"/>
  <c r="H42" i="239" s="1"/>
  <c r="G34" i="239"/>
  <c r="G38" i="239" s="1"/>
  <c r="G42" i="239" s="1"/>
  <c r="F34" i="239"/>
  <c r="F38" i="239" s="1"/>
  <c r="F42" i="239" s="1"/>
  <c r="E34" i="239"/>
  <c r="E38" i="239" s="1"/>
  <c r="E42" i="239" s="1"/>
  <c r="D34" i="239"/>
  <c r="D38" i="239" s="1"/>
  <c r="D42" i="239" s="1"/>
  <c r="C34" i="239"/>
  <c r="C38" i="239" s="1"/>
  <c r="C42" i="239" s="1"/>
  <c r="B34" i="239"/>
  <c r="B38" i="239" s="1"/>
  <c r="N33" i="239"/>
  <c r="N32" i="239"/>
  <c r="N31" i="239"/>
  <c r="N30" i="239"/>
  <c r="M26" i="239"/>
  <c r="L26" i="239"/>
  <c r="K26" i="239"/>
  <c r="J26" i="239"/>
  <c r="I26" i="239"/>
  <c r="H26" i="239"/>
  <c r="G26" i="239"/>
  <c r="F26" i="239"/>
  <c r="E26" i="239"/>
  <c r="D26" i="239"/>
  <c r="C26" i="239"/>
  <c r="B26" i="239"/>
  <c r="M25" i="239"/>
  <c r="L25" i="239"/>
  <c r="K25" i="239"/>
  <c r="J25" i="239"/>
  <c r="I25" i="239"/>
  <c r="H25" i="239"/>
  <c r="G25" i="239"/>
  <c r="F25" i="239"/>
  <c r="E25" i="239"/>
  <c r="D25" i="239"/>
  <c r="C25" i="239"/>
  <c r="B25" i="239"/>
  <c r="M24" i="239"/>
  <c r="L24" i="239"/>
  <c r="K24" i="239"/>
  <c r="J24" i="239"/>
  <c r="I24" i="239"/>
  <c r="H24" i="239"/>
  <c r="G24" i="239"/>
  <c r="F24" i="239"/>
  <c r="E24" i="239"/>
  <c r="D24" i="239"/>
  <c r="C24" i="239"/>
  <c r="B24" i="239"/>
  <c r="M23" i="239"/>
  <c r="L23" i="239"/>
  <c r="L27" i="239" s="1"/>
  <c r="K23" i="239"/>
  <c r="K27" i="239" s="1"/>
  <c r="J23" i="239"/>
  <c r="J27" i="239" s="1"/>
  <c r="I23" i="239"/>
  <c r="H23" i="239"/>
  <c r="G23" i="239"/>
  <c r="F23" i="239"/>
  <c r="E23" i="239"/>
  <c r="E27" i="239" s="1"/>
  <c r="D23" i="239"/>
  <c r="D27" i="239" s="1"/>
  <c r="C23" i="239"/>
  <c r="C27" i="239" s="1"/>
  <c r="B23" i="239"/>
  <c r="B27" i="239" s="1"/>
  <c r="M20" i="239"/>
  <c r="L20" i="239"/>
  <c r="K20" i="239"/>
  <c r="J20" i="239"/>
  <c r="I20" i="239"/>
  <c r="H20" i="239"/>
  <c r="H48" i="239" s="1"/>
  <c r="G20" i="239"/>
  <c r="F20" i="239"/>
  <c r="E20" i="239"/>
  <c r="D20" i="239"/>
  <c r="C20" i="239"/>
  <c r="B20" i="239"/>
  <c r="N19" i="239"/>
  <c r="N17" i="239"/>
  <c r="N16" i="239"/>
  <c r="N11" i="239"/>
  <c r="M9" i="239"/>
  <c r="M13" i="239" s="1"/>
  <c r="L9" i="239"/>
  <c r="L13" i="239" s="1"/>
  <c r="K9" i="239"/>
  <c r="K13" i="239" s="1"/>
  <c r="J9" i="239"/>
  <c r="J13" i="239" s="1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C13" i="239" s="1"/>
  <c r="B9" i="239"/>
  <c r="B13" i="239" s="1"/>
  <c r="N8" i="239"/>
  <c r="N7" i="239"/>
  <c r="N6" i="239"/>
  <c r="N5" i="239"/>
  <c r="N4" i="239"/>
  <c r="I48" i="239" l="1"/>
  <c r="E28" i="239"/>
  <c r="D48" i="239"/>
  <c r="D61" i="239" s="1"/>
  <c r="N23" i="239"/>
  <c r="N20" i="239"/>
  <c r="F48" i="239"/>
  <c r="F61" i="239" s="1"/>
  <c r="F62" i="239" s="1"/>
  <c r="F72" i="239" s="1"/>
  <c r="B28" i="239"/>
  <c r="J28" i="239"/>
  <c r="N25" i="239"/>
  <c r="F27" i="239"/>
  <c r="F28" i="239" s="1"/>
  <c r="E48" i="239"/>
  <c r="E61" i="239" s="1"/>
  <c r="M48" i="239"/>
  <c r="M61" i="239" s="1"/>
  <c r="M62" i="239" s="1"/>
  <c r="M72" i="239" s="1"/>
  <c r="N58" i="239"/>
  <c r="G48" i="239"/>
  <c r="C28" i="239"/>
  <c r="K28" i="239"/>
  <c r="D28" i="239"/>
  <c r="L28" i="239"/>
  <c r="H27" i="239"/>
  <c r="H28" i="239" s="1"/>
  <c r="N34" i="239"/>
  <c r="G61" i="239"/>
  <c r="G62" i="239" s="1"/>
  <c r="G72" i="239" s="1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M27" i="239"/>
  <c r="M28" i="239" s="1"/>
  <c r="H61" i="239"/>
  <c r="H62" i="239" s="1"/>
  <c r="H72" i="239" s="1"/>
  <c r="J48" i="239"/>
  <c r="J50" i="239" s="1"/>
  <c r="N24" i="239"/>
  <c r="N27" i="239" s="1"/>
  <c r="N26" i="239"/>
  <c r="I61" i="239"/>
  <c r="I62" i="239" s="1"/>
  <c r="I72" i="239" s="1"/>
  <c r="N9" i="239"/>
  <c r="N13" i="239" s="1"/>
  <c r="G27" i="239"/>
  <c r="G28" i="239" s="1"/>
  <c r="C48" i="239"/>
  <c r="C61" i="239" s="1"/>
  <c r="C62" i="239" s="1"/>
  <c r="C72" i="239" s="1"/>
  <c r="K66" i="245"/>
  <c r="J76" i="245"/>
  <c r="J67" i="245"/>
  <c r="J77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D50" i="239"/>
  <c r="D62" i="239"/>
  <c r="D72" i="239" s="1"/>
  <c r="E50" i="239"/>
  <c r="E62" i="239"/>
  <c r="E72" i="239" s="1"/>
  <c r="I50" i="239"/>
  <c r="F50" i="239"/>
  <c r="K48" i="239"/>
  <c r="K50" i="239" s="1"/>
  <c r="L48" i="239"/>
  <c r="L50" i="239" s="1"/>
  <c r="B42" i="239"/>
  <c r="B48" i="239" s="1"/>
  <c r="B61" i="239" s="1"/>
  <c r="B62" i="239" s="1"/>
  <c r="N38" i="239"/>
  <c r="N42" i="239" s="1"/>
  <c r="N48" i="239" s="1"/>
  <c r="N61" i="239" s="1"/>
  <c r="N62" i="239" s="1"/>
  <c r="G50" i="239"/>
  <c r="H50" i="239"/>
  <c r="I27" i="239"/>
  <c r="I28" i="239" s="1"/>
  <c r="N28" i="239" l="1"/>
  <c r="B50" i="239"/>
  <c r="C69" i="239"/>
  <c r="D69" i="239" s="1"/>
  <c r="E69" i="239" s="1"/>
  <c r="F69" i="239" s="1"/>
  <c r="G69" i="239" s="1"/>
  <c r="H69" i="239" s="1"/>
  <c r="I69" i="239" s="1"/>
  <c r="J69" i="239" s="1"/>
  <c r="K69" i="239" s="1"/>
  <c r="L69" i="239" s="1"/>
  <c r="M69" i="239" s="1"/>
  <c r="J61" i="239"/>
  <c r="J62" i="239" s="1"/>
  <c r="J72" i="239" s="1"/>
  <c r="C50" i="239"/>
  <c r="N50" i="239" s="1"/>
  <c r="M50" i="239"/>
  <c r="L66" i="245"/>
  <c r="K76" i="245"/>
  <c r="K67" i="245"/>
  <c r="K77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B72" i="239"/>
  <c r="B63" i="239"/>
  <c r="L61" i="239"/>
  <c r="L62" i="239" s="1"/>
  <c r="L72" i="239" s="1"/>
  <c r="K61" i="239"/>
  <c r="K62" i="239" s="1"/>
  <c r="K72" i="239" s="1"/>
  <c r="M66" i="245" l="1"/>
  <c r="L76" i="245"/>
  <c r="L67" i="245"/>
  <c r="L77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6" i="245" l="1"/>
  <c r="M67" i="245"/>
  <c r="M77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F74" i="239" s="1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F27" i="238" l="1"/>
  <c r="M73" i="24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H13" i="237" s="1"/>
  <c r="G9" i="237"/>
  <c r="G13" i="237" s="1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N46" i="237" l="1"/>
  <c r="B27" i="237"/>
  <c r="L73" i="240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G48" i="237"/>
  <c r="G61" i="237" s="1"/>
  <c r="G62" i="237" s="1"/>
  <c r="G72" i="237" s="1"/>
  <c r="H48" i="237"/>
  <c r="H61" i="237" s="1"/>
  <c r="H62" i="237" s="1"/>
  <c r="H72" i="237" s="1"/>
  <c r="J48" i="237"/>
  <c r="J61" i="237" s="1"/>
  <c r="J62" i="237" s="1"/>
  <c r="J72" i="237" s="1"/>
  <c r="K38" i="237"/>
  <c r="K42" i="237" s="1"/>
  <c r="K48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N37" i="236"/>
  <c r="M34" i="236"/>
  <c r="L34" i="236"/>
  <c r="L38" i="236" s="1"/>
  <c r="L42" i="236" s="1"/>
  <c r="K34" i="236"/>
  <c r="K38" i="236" s="1"/>
  <c r="K42" i="236" s="1"/>
  <c r="J34" i="236"/>
  <c r="J38" i="236" s="1"/>
  <c r="J42" i="236" s="1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I23" i="236"/>
  <c r="I27" i="236" s="1"/>
  <c r="H23" i="236"/>
  <c r="H27" i="236" s="1"/>
  <c r="G23" i="236"/>
  <c r="G27" i="236" s="1"/>
  <c r="F23" i="236"/>
  <c r="E23" i="236"/>
  <c r="D23" i="236"/>
  <c r="C23" i="236"/>
  <c r="C27" i="236" s="1"/>
  <c r="B23" i="236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G13" i="236" s="1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H50" i="237" l="1"/>
  <c r="B27" i="236"/>
  <c r="J27" i="236"/>
  <c r="G28" i="236"/>
  <c r="M73" i="240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I38" i="235" s="1"/>
  <c r="I42" i="235" s="1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H23" i="235"/>
  <c r="G23" i="235"/>
  <c r="F23" i="235"/>
  <c r="F27" i="235" s="1"/>
  <c r="E23" i="235"/>
  <c r="E27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G13" i="235" s="1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1" i="236" l="1"/>
  <c r="L62" i="236" s="1"/>
  <c r="L72" i="236" s="1"/>
  <c r="I27" i="235"/>
  <c r="H27" i="235"/>
  <c r="E28" i="235"/>
  <c r="G27" i="235"/>
  <c r="L63" i="239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6" i="231" l="1"/>
  <c r="B27" i="231"/>
  <c r="J27" i="231"/>
  <c r="J63" i="238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L28" i="231" s="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E62" i="231" s="1"/>
  <c r="E72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F61" i="231"/>
  <c r="F62" i="231" s="1"/>
  <c r="F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B27" i="230" l="1"/>
  <c r="C61" i="231"/>
  <c r="C62" i="231" s="1"/>
  <c r="C72" i="231" s="1"/>
  <c r="J64" i="238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F61" i="230" s="1"/>
  <c r="F62" i="230" s="1"/>
  <c r="F72" i="230" s="1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N50" i="231" l="1"/>
  <c r="L63" i="238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E27" i="228" l="1"/>
  <c r="M73" i="237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G27" i="226" l="1"/>
  <c r="M73" i="234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N37" i="225"/>
  <c r="M34" i="225"/>
  <c r="M38" i="225" s="1"/>
  <c r="M42" i="225" s="1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I27" i="224" l="1"/>
  <c r="M73" i="232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E38" i="223" s="1"/>
  <c r="E42" i="223" s="1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 s="1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G61" i="223" l="1"/>
  <c r="G62" i="223" s="1"/>
  <c r="G72" i="223" s="1"/>
  <c r="M73" i="23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E27" i="222" l="1"/>
  <c r="M27" i="222"/>
  <c r="C48" i="222"/>
  <c r="C61" i="222" s="1"/>
  <c r="C62" i="222" s="1"/>
  <c r="C72" i="222" s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D50" i="222" l="1"/>
  <c r="N27" i="222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L28" i="221" s="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I27" i="220" l="1"/>
  <c r="H48" i="220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D61" i="220" s="1"/>
  <c r="D62" i="220" s="1"/>
  <c r="D72" i="220" s="1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62" i="220" s="1"/>
  <c r="C72" i="220" s="1"/>
  <c r="C28" i="220"/>
  <c r="G28" i="220"/>
  <c r="H50" i="220"/>
  <c r="M50" i="220"/>
  <c r="L50" i="220"/>
  <c r="B42" i="220"/>
  <c r="B48" i="220" s="1"/>
  <c r="B50" i="220" s="1"/>
  <c r="N38" i="220"/>
  <c r="N42" i="220" s="1"/>
  <c r="H61" i="220"/>
  <c r="H62" i="220" s="1"/>
  <c r="H72" i="220" s="1"/>
  <c r="L61" i="220"/>
  <c r="L62" i="220" s="1"/>
  <c r="L72" i="220" s="1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G23" i="219"/>
  <c r="F23" i="219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F50" i="220" l="1"/>
  <c r="F27" i="219"/>
  <c r="G27" i="219"/>
  <c r="H27" i="219"/>
  <c r="D48" i="219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4" i="218"/>
  <c r="I27" i="218" l="1"/>
  <c r="N9" i="218"/>
  <c r="N13" i="218" s="1"/>
  <c r="C64" i="222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H61" i="218" s="1"/>
  <c r="H62" i="218" s="1"/>
  <c r="H72" i="218" s="1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I50" i="218"/>
  <c r="B42" i="218"/>
  <c r="B48" i="218" s="1"/>
  <c r="B50" i="218" s="1"/>
  <c r="N38" i="218"/>
  <c r="N42" i="218" s="1"/>
  <c r="D61" i="218"/>
  <c r="D62" i="218" s="1"/>
  <c r="D72" i="218" s="1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D27" i="217" l="1"/>
  <c r="L27" i="217"/>
  <c r="L28" i="217" s="1"/>
  <c r="H50" i="218"/>
  <c r="L61" i="218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M50" i="217"/>
  <c r="B42" i="217"/>
  <c r="B48" i="217" s="1"/>
  <c r="B50" i="217" s="1"/>
  <c r="N38" i="217"/>
  <c r="N42" i="217" s="1"/>
  <c r="G48" i="217"/>
  <c r="G61" i="217" s="1"/>
  <c r="G62" i="217" s="1"/>
  <c r="G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G23" i="216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G27" i="216" l="1"/>
  <c r="D50" i="217"/>
  <c r="H27" i="216"/>
  <c r="E61" i="217"/>
  <c r="E62" i="217" s="1"/>
  <c r="E72" i="217" s="1"/>
  <c r="H61" i="217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K50" i="216" l="1"/>
  <c r="C50" i="216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F27" i="215" l="1"/>
  <c r="B73" i="217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M62" i="215" s="1"/>
  <c r="M72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B50" i="215" s="1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C28" i="215"/>
  <c r="G28" i="215"/>
  <c r="K28" i="215"/>
  <c r="H50" i="215"/>
  <c r="M50" i="215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I23" i="214"/>
  <c r="I27" i="214" s="1"/>
  <c r="H23" i="214"/>
  <c r="G23" i="214"/>
  <c r="G27" i="214" s="1"/>
  <c r="F23" i="214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B61" i="215" l="1"/>
  <c r="B62" i="215" s="1"/>
  <c r="F27" i="214"/>
  <c r="H27" i="214"/>
  <c r="J27" i="214"/>
  <c r="G50" i="215"/>
  <c r="K61" i="215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K50" i="214" s="1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N73" i="213"/>
  <c r="B68" i="213"/>
  <c r="C68" i="213" s="1"/>
  <c r="D68" i="213" s="1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4" i="213"/>
  <c r="C9" i="212"/>
  <c r="C13" i="212" s="1"/>
  <c r="N73" i="212"/>
  <c r="B68" i="212"/>
  <c r="C68" i="212" s="1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P53" i="212" s="1"/>
  <c r="Z53" i="212" s="1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H34" i="212"/>
  <c r="H38" i="212" s="1"/>
  <c r="H42" i="212" s="1"/>
  <c r="G34" i="212"/>
  <c r="G38" i="212" s="1"/>
  <c r="G42" i="212" s="1"/>
  <c r="F34" i="212"/>
  <c r="F38" i="212" s="1"/>
  <c r="F42" i="212" s="1"/>
  <c r="E34" i="212"/>
  <c r="E38" i="212" s="1"/>
  <c r="D34" i="212"/>
  <c r="D38" i="212" s="1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J23" i="212"/>
  <c r="I23" i="212"/>
  <c r="H23" i="212"/>
  <c r="H27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 s="1"/>
  <c r="F9" i="212"/>
  <c r="F13" i="212" s="1"/>
  <c r="E9" i="212"/>
  <c r="E13" i="212" s="1"/>
  <c r="D9" i="212"/>
  <c r="D13" i="212" s="1"/>
  <c r="B9" i="212"/>
  <c r="B13" i="212" s="1"/>
  <c r="N8" i="212"/>
  <c r="N7" i="212"/>
  <c r="N6" i="212"/>
  <c r="N5" i="212"/>
  <c r="N4" i="212"/>
  <c r="J27" i="212"/>
  <c r="J28" i="212" s="1"/>
  <c r="E42" i="212"/>
  <c r="M38" i="212"/>
  <c r="M42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L23" i="211"/>
  <c r="K23" i="211"/>
  <c r="K27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 s="1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 s="1"/>
  <c r="K42" i="209" s="1"/>
  <c r="J34" i="209"/>
  <c r="J38" i="209" s="1"/>
  <c r="J42" i="209" s="1"/>
  <c r="I34" i="209"/>
  <c r="I38" i="209" s="1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 s="1"/>
  <c r="J9" i="209"/>
  <c r="J13" i="209" s="1"/>
  <c r="I9" i="209"/>
  <c r="I13" i="209" s="1"/>
  <c r="H9" i="209"/>
  <c r="H13" i="209" s="1"/>
  <c r="G9" i="209"/>
  <c r="G13" i="209" s="1"/>
  <c r="F9" i="209"/>
  <c r="F13" i="209" s="1"/>
  <c r="E9" i="209"/>
  <c r="E13" i="209" s="1"/>
  <c r="D9" i="209"/>
  <c r="C9" i="209"/>
  <c r="C13" i="209" s="1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K34" i="208"/>
  <c r="K38" i="208" s="1"/>
  <c r="K42" i="208" s="1"/>
  <c r="J34" i="208"/>
  <c r="J38" i="208" s="1"/>
  <c r="J42" i="208" s="1"/>
  <c r="I34" i="208"/>
  <c r="H34" i="208"/>
  <c r="H38" i="208" s="1"/>
  <c r="H42" i="208" s="1"/>
  <c r="G34" i="208"/>
  <c r="G38" i="208" s="1"/>
  <c r="G42" i="208" s="1"/>
  <c r="F34" i="208"/>
  <c r="F38" i="208" s="1"/>
  <c r="F42" i="208" s="1"/>
  <c r="E34" i="208"/>
  <c r="D34" i="208"/>
  <c r="D38" i="208" s="1"/>
  <c r="D42" i="208" s="1"/>
  <c r="C34" i="208"/>
  <c r="C38" i="208" s="1"/>
  <c r="C42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J23" i="208"/>
  <c r="J27" i="208" s="1"/>
  <c r="I23" i="208"/>
  <c r="H23" i="208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C9" i="208"/>
  <c r="B9" i="208"/>
  <c r="N8" i="208"/>
  <c r="N7" i="208"/>
  <c r="N6" i="208"/>
  <c r="N5" i="208"/>
  <c r="N4" i="208"/>
  <c r="N45" i="208"/>
  <c r="N46" i="208" s="1"/>
  <c r="C88" i="208"/>
  <c r="M53" i="207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 s="1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 s="1"/>
  <c r="F42" i="207" s="1"/>
  <c r="E34" i="207"/>
  <c r="E38" i="207" s="1"/>
  <c r="E42" i="207" s="1"/>
  <c r="D34" i="207"/>
  <c r="D38" i="207" s="1"/>
  <c r="D42" i="207" s="1"/>
  <c r="C34" i="207"/>
  <c r="B34" i="207"/>
  <c r="B38" i="207" s="1"/>
  <c r="AD33" i="207"/>
  <c r="AR33" i="207" s="1"/>
  <c r="AC33" i="207"/>
  <c r="AQ33" i="207" s="1"/>
  <c r="AA33" i="207"/>
  <c r="AO33" i="207" s="1"/>
  <c r="Z33" i="207"/>
  <c r="AN33" i="207" s="1"/>
  <c r="Y33" i="207"/>
  <c r="AM33" i="207" s="1"/>
  <c r="X33" i="207"/>
  <c r="AL33" i="207" s="1"/>
  <c r="W33" i="207"/>
  <c r="AK33" i="207" s="1"/>
  <c r="V33" i="207"/>
  <c r="AJ33" i="207" s="1"/>
  <c r="U33" i="207"/>
  <c r="AI33" i="207" s="1"/>
  <c r="T33" i="207"/>
  <c r="AH33" i="207" s="1"/>
  <c r="S33" i="207"/>
  <c r="AG33" i="207" s="1"/>
  <c r="R33" i="207"/>
  <c r="AF33" i="207" s="1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E23" i="207"/>
  <c r="E27" i="207" s="1"/>
  <c r="D23" i="207"/>
  <c r="C23" i="207"/>
  <c r="B23" i="207"/>
  <c r="B27" i="207" s="1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 s="1"/>
  <c r="L9" i="207"/>
  <c r="L13" i="207" s="1"/>
  <c r="K9" i="207"/>
  <c r="K13" i="207" s="1"/>
  <c r="J9" i="207"/>
  <c r="J13" i="207" s="1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 s="1"/>
  <c r="N8" i="207"/>
  <c r="N7" i="207"/>
  <c r="N6" i="207"/>
  <c r="N5" i="207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5" i="206" s="1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 s="1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 s="1"/>
  <c r="B42" i="206" s="1"/>
  <c r="AD33" i="206"/>
  <c r="AR33" i="206" s="1"/>
  <c r="AC33" i="206"/>
  <c r="AQ33" i="206" s="1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 s="1"/>
  <c r="AA32" i="206"/>
  <c r="AO32" i="206" s="1"/>
  <c r="Z32" i="206"/>
  <c r="AN32" i="206" s="1"/>
  <c r="Y32" i="206"/>
  <c r="AM32" i="206"/>
  <c r="X32" i="206"/>
  <c r="AL32" i="206" s="1"/>
  <c r="W32" i="206"/>
  <c r="AK32" i="206" s="1"/>
  <c r="V32" i="206"/>
  <c r="AJ32" i="206"/>
  <c r="U32" i="206"/>
  <c r="AI32" i="206" s="1"/>
  <c r="T32" i="206"/>
  <c r="AH32" i="206" s="1"/>
  <c r="S32" i="206"/>
  <c r="AG32" i="206" s="1"/>
  <c r="R32" i="206"/>
  <c r="AF32" i="206"/>
  <c r="Q32" i="206"/>
  <c r="AE32" i="206"/>
  <c r="P32" i="206"/>
  <c r="AD32" i="206" s="1"/>
  <c r="AR32" i="206" s="1"/>
  <c r="N32" i="206"/>
  <c r="AB32" i="206" s="1"/>
  <c r="AP32" i="206" s="1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 s="1"/>
  <c r="J23" i="206"/>
  <c r="I23" i="206"/>
  <c r="I27" i="206" s="1"/>
  <c r="H23" i="206"/>
  <c r="G23" i="206"/>
  <c r="G27" i="206" s="1"/>
  <c r="F23" i="206"/>
  <c r="E23" i="206"/>
  <c r="E27" i="206" s="1"/>
  <c r="D23" i="206"/>
  <c r="C23" i="206"/>
  <c r="B23" i="206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 s="1"/>
  <c r="K9" i="206"/>
  <c r="K13" i="206" s="1"/>
  <c r="J9" i="206"/>
  <c r="I9" i="206"/>
  <c r="H9" i="206"/>
  <c r="H13" i="206" s="1"/>
  <c r="G9" i="206"/>
  <c r="F9" i="206"/>
  <c r="E9" i="206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 s="1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 s="1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 s="1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L23" i="205"/>
  <c r="K23" i="205"/>
  <c r="J23" i="205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 s="1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 s="1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 s="1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 s="1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 s="1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 s="1"/>
  <c r="L23" i="203"/>
  <c r="L27" i="203" s="1"/>
  <c r="K23" i="203"/>
  <c r="J23" i="203"/>
  <c r="I23" i="203"/>
  <c r="H23" i="203"/>
  <c r="G23" i="203"/>
  <c r="F23" i="203"/>
  <c r="E23" i="203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F11" i="203"/>
  <c r="E11" i="203"/>
  <c r="D11" i="203"/>
  <c r="C11" i="203"/>
  <c r="B11" i="203"/>
  <c r="M9" i="203"/>
  <c r="M13" i="203" s="1"/>
  <c r="L9" i="203"/>
  <c r="L13" i="203" s="1"/>
  <c r="K9" i="203"/>
  <c r="K13" i="203" s="1"/>
  <c r="J9" i="203"/>
  <c r="J13" i="203" s="1"/>
  <c r="I9" i="203"/>
  <c r="I13" i="203" s="1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 s="1"/>
  <c r="K42" i="202" s="1"/>
  <c r="J34" i="202"/>
  <c r="J38" i="202" s="1"/>
  <c r="J42" i="202" s="1"/>
  <c r="I34" i="202"/>
  <c r="H34" i="202"/>
  <c r="H38" i="202" s="1"/>
  <c r="H42" i="202" s="1"/>
  <c r="G34" i="202"/>
  <c r="G38" i="202" s="1"/>
  <c r="G42" i="202" s="1"/>
  <c r="F34" i="202"/>
  <c r="F38" i="202" s="1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 s="1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 s="1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 s="1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 s="1"/>
  <c r="L9" i="202"/>
  <c r="L13" i="202" s="1"/>
  <c r="K9" i="202"/>
  <c r="K13" i="202" s="1"/>
  <c r="J9" i="202"/>
  <c r="I9" i="202"/>
  <c r="H9" i="202"/>
  <c r="G9" i="202"/>
  <c r="F9" i="202"/>
  <c r="E9" i="202"/>
  <c r="E13" i="202" s="1"/>
  <c r="D9" i="202"/>
  <c r="C9" i="202"/>
  <c r="B9" i="202"/>
  <c r="N8" i="202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 s="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 s="1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 s="1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 s="1"/>
  <c r="AA32" i="200"/>
  <c r="AO32" i="200" s="1"/>
  <c r="Z32" i="200"/>
  <c r="AN32" i="200" s="1"/>
  <c r="Y32" i="200"/>
  <c r="AM32" i="200" s="1"/>
  <c r="X32" i="200"/>
  <c r="AL32" i="200" s="1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 s="1"/>
  <c r="AP32" i="200" s="1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C20" i="200"/>
  <c r="C48" i="200" s="1"/>
  <c r="C61" i="200" s="1"/>
  <c r="B20" i="200"/>
  <c r="N19" i="200"/>
  <c r="N17" i="200"/>
  <c r="N16" i="200"/>
  <c r="E11" i="200"/>
  <c r="D11" i="200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I34" i="199"/>
  <c r="I38" i="199" s="1"/>
  <c r="I42" i="199" s="1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 s="1"/>
  <c r="L23" i="199"/>
  <c r="K23" i="199"/>
  <c r="J23" i="199"/>
  <c r="I23" i="199"/>
  <c r="I27" i="199" s="1"/>
  <c r="H23" i="199"/>
  <c r="G23" i="199"/>
  <c r="F23" i="199"/>
  <c r="E23" i="199"/>
  <c r="E27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87" i="198" s="1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D23" i="198"/>
  <c r="C23" i="198"/>
  <c r="B23" i="198"/>
  <c r="M20" i="198"/>
  <c r="L20" i="198"/>
  <c r="K20" i="198"/>
  <c r="J20" i="198"/>
  <c r="I20" i="198"/>
  <c r="I48" i="198" s="1"/>
  <c r="I61" i="198" s="1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 s="1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 s="1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 s="1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 s="1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 s="1"/>
  <c r="T32" i="197"/>
  <c r="AH32" i="197" s="1"/>
  <c r="S32" i="197"/>
  <c r="AG32" i="197" s="1"/>
  <c r="R32" i="197"/>
  <c r="AF32" i="197" s="1"/>
  <c r="Q32" i="197"/>
  <c r="AE32" i="197" s="1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 s="1"/>
  <c r="L9" i="197"/>
  <c r="L13" i="197" s="1"/>
  <c r="K9" i="197"/>
  <c r="K13" i="197" s="1"/>
  <c r="J9" i="197"/>
  <c r="J13" i="197" s="1"/>
  <c r="I9" i="197"/>
  <c r="I13" i="197" s="1"/>
  <c r="H9" i="197"/>
  <c r="H13" i="197" s="1"/>
  <c r="G9" i="197"/>
  <c r="G13" i="197" s="1"/>
  <c r="F9" i="197"/>
  <c r="F13" i="197" s="1"/>
  <c r="E9" i="197"/>
  <c r="E13" i="197" s="1"/>
  <c r="D9" i="197"/>
  <c r="D13" i="197" s="1"/>
  <c r="C9" i="197"/>
  <c r="C13" i="197" s="1"/>
  <c r="B9" i="197"/>
  <c r="B13" i="197" s="1"/>
  <c r="N8" i="197"/>
  <c r="N7" i="197"/>
  <c r="N6" i="197"/>
  <c r="N5" i="197"/>
  <c r="N4" i="197"/>
  <c r="B55" i="196"/>
  <c r="B11" i="196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 s="1"/>
  <c r="M42" i="196" s="1"/>
  <c r="L34" i="196"/>
  <c r="L38" i="196" s="1"/>
  <c r="L42" i="196" s="1"/>
  <c r="K34" i="196"/>
  <c r="K38" i="196" s="1"/>
  <c r="K42" i="196" s="1"/>
  <c r="J34" i="196"/>
  <c r="I34" i="196"/>
  <c r="I38" i="196" s="1"/>
  <c r="I42" i="196" s="1"/>
  <c r="H34" i="196"/>
  <c r="H38" i="196" s="1"/>
  <c r="H42" i="196" s="1"/>
  <c r="G34" i="196"/>
  <c r="G38" i="196" s="1"/>
  <c r="G42" i="196" s="1"/>
  <c r="F34" i="196"/>
  <c r="E34" i="196"/>
  <c r="E38" i="196" s="1"/>
  <c r="E42" i="196" s="1"/>
  <c r="D34" i="196"/>
  <c r="D38" i="196" s="1"/>
  <c r="D42" i="196" s="1"/>
  <c r="C34" i="196"/>
  <c r="C38" i="196" s="1"/>
  <c r="C42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N24" i="196" s="1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 s="1"/>
  <c r="K9" i="196"/>
  <c r="K13" i="196" s="1"/>
  <c r="J9" i="196"/>
  <c r="J13" i="196" s="1"/>
  <c r="I9" i="196"/>
  <c r="I13" i="196"/>
  <c r="H9" i="196"/>
  <c r="H13" i="196" s="1"/>
  <c r="G9" i="196"/>
  <c r="G13" i="196" s="1"/>
  <c r="F9" i="196"/>
  <c r="F13" i="196" s="1"/>
  <c r="E9" i="196"/>
  <c r="E13" i="196" s="1"/>
  <c r="D9" i="196"/>
  <c r="D13" i="196" s="1"/>
  <c r="C9" i="196"/>
  <c r="C13" i="196" s="1"/>
  <c r="B9" i="196"/>
  <c r="B13" i="196" s="1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 s="1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 s="1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 s="1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 s="1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 s="1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 s="1"/>
  <c r="G23" i="195"/>
  <c r="F23" i="195"/>
  <c r="E23" i="195"/>
  <c r="D23" i="195"/>
  <c r="D27" i="195" s="1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 s="1"/>
  <c r="E9" i="195"/>
  <c r="E13" i="195" s="1"/>
  <c r="D9" i="195"/>
  <c r="D13" i="195" s="1"/>
  <c r="C9" i="195"/>
  <c r="C13" i="195" s="1"/>
  <c r="B9" i="195"/>
  <c r="B13" i="195" s="1"/>
  <c r="N8" i="195"/>
  <c r="N7" i="195"/>
  <c r="N6" i="195"/>
  <c r="N5" i="195"/>
  <c r="N4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 s="1"/>
  <c r="C56" i="194"/>
  <c r="B55" i="194"/>
  <c r="N54" i="194"/>
  <c r="M53" i="194"/>
  <c r="N53" i="194" s="1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 s="1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 s="1"/>
  <c r="AC33" i="194"/>
  <c r="AQ33" i="194" s="1"/>
  <c r="AA33" i="194"/>
  <c r="AO33" i="194" s="1"/>
  <c r="Z33" i="194"/>
  <c r="AN33" i="194" s="1"/>
  <c r="Y33" i="194"/>
  <c r="AM33" i="194" s="1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 s="1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 s="1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 s="1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 s="1"/>
  <c r="C9" i="194"/>
  <c r="C13" i="194" s="1"/>
  <c r="B9" i="194"/>
  <c r="B13" i="194" s="1"/>
  <c r="N8" i="194"/>
  <c r="N7" i="194"/>
  <c r="N6" i="194"/>
  <c r="N5" i="194"/>
  <c r="N4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B55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 s="1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 s="1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 s="1"/>
  <c r="AA32" i="193"/>
  <c r="AO32" i="193" s="1"/>
  <c r="Z32" i="193"/>
  <c r="AN32" i="193" s="1"/>
  <c r="Y32" i="193"/>
  <c r="AM32" i="193" s="1"/>
  <c r="X32" i="193"/>
  <c r="AL32" i="193" s="1"/>
  <c r="W32" i="193"/>
  <c r="AK32" i="193" s="1"/>
  <c r="V32" i="193"/>
  <c r="AJ32" i="193" s="1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 s="1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 s="1"/>
  <c r="M42" i="192" s="1"/>
  <c r="L34" i="192"/>
  <c r="L38" i="192" s="1"/>
  <c r="L42" i="192" s="1"/>
  <c r="K34" i="192"/>
  <c r="K38" i="192" s="1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AD33" i="192"/>
  <c r="AR33" i="192" s="1"/>
  <c r="AC33" i="192"/>
  <c r="AQ33" i="192" s="1"/>
  <c r="AA33" i="192"/>
  <c r="AO33" i="192" s="1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 s="1"/>
  <c r="T32" i="192"/>
  <c r="AH32" i="192" s="1"/>
  <c r="S32" i="192"/>
  <c r="AG32" i="192" s="1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J20" i="192"/>
  <c r="I20" i="192"/>
  <c r="H20" i="192"/>
  <c r="G20" i="192"/>
  <c r="F20" i="192"/>
  <c r="E20" i="192"/>
  <c r="D20" i="192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 s="1"/>
  <c r="C56" i="191"/>
  <c r="C58" i="191" s="1"/>
  <c r="B55" i="191"/>
  <c r="B58" i="191" s="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 s="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 s="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 s="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 s="1"/>
  <c r="L9" i="191"/>
  <c r="L13" i="191" s="1"/>
  <c r="K9" i="191"/>
  <c r="K13" i="191" s="1"/>
  <c r="J9" i="191"/>
  <c r="J13" i="191" s="1"/>
  <c r="I9" i="191"/>
  <c r="I13" i="191" s="1"/>
  <c r="H9" i="191"/>
  <c r="H13" i="191" s="1"/>
  <c r="G9" i="191"/>
  <c r="G13" i="191" s="1"/>
  <c r="F9" i="191"/>
  <c r="D9" i="191"/>
  <c r="D13" i="191" s="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 s="1"/>
  <c r="M42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 s="1"/>
  <c r="AC33" i="190"/>
  <c r="AQ33" i="190" s="1"/>
  <c r="AA33" i="190"/>
  <c r="AO33" i="190" s="1"/>
  <c r="Z33" i="190"/>
  <c r="AN33" i="190" s="1"/>
  <c r="Y33" i="190"/>
  <c r="AM33" i="190" s="1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 s="1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 s="1"/>
  <c r="Q32" i="190"/>
  <c r="AE32" i="190" s="1"/>
  <c r="P32" i="190"/>
  <c r="AD32" i="190" s="1"/>
  <c r="AR32" i="190" s="1"/>
  <c r="N32" i="190"/>
  <c r="AB32" i="190" s="1"/>
  <c r="AP32" i="190" s="1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 s="1"/>
  <c r="L23" i="190"/>
  <c r="K23" i="190"/>
  <c r="J23" i="190"/>
  <c r="I23" i="190"/>
  <c r="I27" i="190" s="1"/>
  <c r="H23" i="190"/>
  <c r="H27" i="190" s="1"/>
  <c r="G23" i="190"/>
  <c r="F23" i="190"/>
  <c r="E23" i="190"/>
  <c r="E27" i="190" s="1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 s="1"/>
  <c r="D9" i="190"/>
  <c r="D13" i="190" s="1"/>
  <c r="C9" i="190"/>
  <c r="C13" i="190" s="1"/>
  <c r="B9" i="190"/>
  <c r="B13" i="190" s="1"/>
  <c r="N8" i="190"/>
  <c r="N7" i="190"/>
  <c r="N6" i="190"/>
  <c r="N5" i="190"/>
  <c r="N4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 s="1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 s="1"/>
  <c r="B42" i="189" s="1"/>
  <c r="AD33" i="189"/>
  <c r="AR33" i="189" s="1"/>
  <c r="AC33" i="189"/>
  <c r="AQ33" i="189" s="1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 s="1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 s="1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 s="1"/>
  <c r="L23" i="189"/>
  <c r="K23" i="189"/>
  <c r="J23" i="189"/>
  <c r="I23" i="189"/>
  <c r="H23" i="189"/>
  <c r="G23" i="189"/>
  <c r="F23" i="189"/>
  <c r="F27" i="189" s="1"/>
  <c r="E23" i="189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 s="1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 s="1"/>
  <c r="D42" i="188" s="1"/>
  <c r="C34" i="188"/>
  <c r="C38" i="188" s="1"/>
  <c r="C42" i="188" s="1"/>
  <c r="B34" i="188"/>
  <c r="AD33" i="188"/>
  <c r="AR33" i="188" s="1"/>
  <c r="AC33" i="188"/>
  <c r="AQ33" i="188" s="1"/>
  <c r="AA33" i="188"/>
  <c r="AO33" i="188" s="1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 s="1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 s="1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 s="1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 s="1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 s="1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6" i="187" s="1"/>
  <c r="N44" i="187"/>
  <c r="N41" i="187"/>
  <c r="N40" i="187"/>
  <c r="N37" i="187"/>
  <c r="M34" i="187"/>
  <c r="M38" i="187" s="1"/>
  <c r="M42" i="187" s="1"/>
  <c r="L34" i="187"/>
  <c r="L38" i="187" s="1"/>
  <c r="L42" i="187" s="1"/>
  <c r="K34" i="187"/>
  <c r="K38" i="187" s="1"/>
  <c r="K42" i="187" s="1"/>
  <c r="J34" i="187"/>
  <c r="J38" i="187" s="1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 s="1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 s="1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 s="1"/>
  <c r="T33" i="186"/>
  <c r="AH33" i="186" s="1"/>
  <c r="S33" i="186"/>
  <c r="AG33" i="186" s="1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 s="1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 s="1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 s="1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C27" i="186" s="1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58" i="186"/>
  <c r="E56" i="185"/>
  <c r="E87" i="185" s="1"/>
  <c r="M87" i="185"/>
  <c r="L87" i="185"/>
  <c r="K87" i="185"/>
  <c r="J87" i="185"/>
  <c r="I87" i="185"/>
  <c r="H87" i="185"/>
  <c r="G87" i="185"/>
  <c r="F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 s="1"/>
  <c r="M42" i="185" s="1"/>
  <c r="L34" i="185"/>
  <c r="L38" i="185" s="1"/>
  <c r="L42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 s="1"/>
  <c r="G42" i="185" s="1"/>
  <c r="F34" i="185"/>
  <c r="E34" i="185"/>
  <c r="E38" i="185" s="1"/>
  <c r="E42" i="185" s="1"/>
  <c r="D34" i="185"/>
  <c r="D38" i="185" s="1"/>
  <c r="D42" i="185" s="1"/>
  <c r="C34" i="185"/>
  <c r="C38" i="185" s="1"/>
  <c r="C42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 s="1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 s="1"/>
  <c r="K23" i="185"/>
  <c r="J23" i="185"/>
  <c r="I23" i="185"/>
  <c r="H23" i="185"/>
  <c r="H27" i="185" s="1"/>
  <c r="G23" i="185"/>
  <c r="F23" i="185"/>
  <c r="F27" i="185" s="1"/>
  <c r="E23" i="185"/>
  <c r="E27" i="185" s="1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 s="1"/>
  <c r="J9" i="185"/>
  <c r="J13" i="185" s="1"/>
  <c r="I9" i="185"/>
  <c r="I13" i="185" s="1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 s="1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 s="1"/>
  <c r="L42" i="184" s="1"/>
  <c r="K34" i="184"/>
  <c r="K38" i="184" s="1"/>
  <c r="K42" i="184" s="1"/>
  <c r="J34" i="184"/>
  <c r="J38" i="184" s="1"/>
  <c r="J42" i="184" s="1"/>
  <c r="I34" i="184"/>
  <c r="I38" i="184" s="1"/>
  <c r="I42" i="184" s="1"/>
  <c r="H34" i="184"/>
  <c r="H38" i="184" s="1"/>
  <c r="H42" i="184" s="1"/>
  <c r="G34" i="184"/>
  <c r="G38" i="184" s="1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 s="1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 s="1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 s="1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 s="1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 s="1"/>
  <c r="N8" i="184"/>
  <c r="N7" i="184"/>
  <c r="N6" i="184"/>
  <c r="N5" i="184"/>
  <c r="N4" i="184"/>
  <c r="C83" i="184"/>
  <c r="D83" i="184" s="1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 s="1"/>
  <c r="L42" i="183" s="1"/>
  <c r="K34" i="183"/>
  <c r="K38" i="183" s="1"/>
  <c r="K42" i="183" s="1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 s="1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 s="1"/>
  <c r="T33" i="183"/>
  <c r="AH33" i="183" s="1"/>
  <c r="S33" i="183"/>
  <c r="AG33" i="183" s="1"/>
  <c r="R33" i="183"/>
  <c r="AF33" i="183" s="1"/>
  <c r="Q33" i="183"/>
  <c r="AE33" i="183" s="1"/>
  <c r="N33" i="183"/>
  <c r="AB33" i="183" s="1"/>
  <c r="AP33" i="183" s="1"/>
  <c r="AC32" i="183"/>
  <c r="AQ32" i="183" s="1"/>
  <c r="AA32" i="183"/>
  <c r="AO32" i="183" s="1"/>
  <c r="Z32" i="183"/>
  <c r="AN32" i="183" s="1"/>
  <c r="Y32" i="183"/>
  <c r="AM32" i="183" s="1"/>
  <c r="X32" i="183"/>
  <c r="AL32" i="183" s="1"/>
  <c r="W32" i="183"/>
  <c r="AK32" i="183" s="1"/>
  <c r="V32" i="183"/>
  <c r="AJ32" i="183" s="1"/>
  <c r="U32" i="183"/>
  <c r="AI32" i="183" s="1"/>
  <c r="T32" i="183"/>
  <c r="AH32" i="183" s="1"/>
  <c r="S32" i="183"/>
  <c r="AG32" i="183" s="1"/>
  <c r="R32" i="183"/>
  <c r="AF32" i="183" s="1"/>
  <c r="Q32" i="183"/>
  <c r="AE32" i="183" s="1"/>
  <c r="P32" i="183"/>
  <c r="AD32" i="183" s="1"/>
  <c r="AR32" i="183" s="1"/>
  <c r="N32" i="183"/>
  <c r="AB32" i="183" s="1"/>
  <c r="AP32" i="183" s="1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 s="1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 s="1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 s="1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 s="1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G48" i="182"/>
  <c r="G61" i="182" s="1"/>
  <c r="B55" i="181"/>
  <c r="B58" i="181" s="1"/>
  <c r="AD33" i="181"/>
  <c r="AR33" i="181" s="1"/>
  <c r="AC33" i="181"/>
  <c r="AQ33" i="181" s="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 s="1"/>
  <c r="S33" i="181"/>
  <c r="AG33" i="181" s="1"/>
  <c r="R33" i="181"/>
  <c r="AF33" i="181" s="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 s="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 s="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 s="1"/>
  <c r="H42" i="181" s="1"/>
  <c r="G34" i="181"/>
  <c r="G38" i="181" s="1"/>
  <c r="G42" i="181" s="1"/>
  <c r="F34" i="181"/>
  <c r="F38" i="181" s="1"/>
  <c r="F42" i="181" s="1"/>
  <c r="E34" i="181"/>
  <c r="E38" i="181" s="1"/>
  <c r="E42" i="181" s="1"/>
  <c r="D34" i="181"/>
  <c r="D38" i="181" s="1"/>
  <c r="D42" i="181" s="1"/>
  <c r="C34" i="181"/>
  <c r="C38" i="181" s="1"/>
  <c r="C42" i="181" s="1"/>
  <c r="C48" i="181" s="1"/>
  <c r="C61" i="181" s="1"/>
  <c r="B34" i="181"/>
  <c r="B38" i="181" s="1"/>
  <c r="B42" i="181" s="1"/>
  <c r="N33" i="181"/>
  <c r="AB33" i="181" s="1"/>
  <c r="AP33" i="181" s="1"/>
  <c r="N32" i="181"/>
  <c r="AB32" i="181" s="1"/>
  <c r="AP32" i="181" s="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 s="1"/>
  <c r="K23" i="181"/>
  <c r="J23" i="181"/>
  <c r="I23" i="181"/>
  <c r="I27" i="181"/>
  <c r="H23" i="181"/>
  <c r="G23" i="181"/>
  <c r="F23" i="18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N19" i="181"/>
  <c r="N17" i="181"/>
  <c r="N16" i="18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 s="1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I34" i="180"/>
  <c r="I38" i="180"/>
  <c r="I41" i="180" s="1"/>
  <c r="H34" i="180"/>
  <c r="G34" i="180"/>
  <c r="G38" i="180" s="1"/>
  <c r="G41" i="180" s="1"/>
  <c r="F34" i="180"/>
  <c r="F38" i="180" s="1"/>
  <c r="F41" i="180" s="1"/>
  <c r="E34" i="180"/>
  <c r="E38" i="180" s="1"/>
  <c r="E41" i="180" s="1"/>
  <c r="D34" i="180"/>
  <c r="C34" i="180"/>
  <c r="C38" i="180" s="1"/>
  <c r="C41" i="180" s="1"/>
  <c r="B34" i="180"/>
  <c r="B38" i="180" s="1"/>
  <c r="B41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I23" i="180"/>
  <c r="H23" i="180"/>
  <c r="H27" i="180" s="1"/>
  <c r="G23" i="180"/>
  <c r="F23" i="180"/>
  <c r="E23" i="180"/>
  <c r="D23" i="180"/>
  <c r="D27" i="180" s="1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 s="1"/>
  <c r="K9" i="180"/>
  <c r="K13" i="180" s="1"/>
  <c r="J9" i="180"/>
  <c r="J13" i="180" s="1"/>
  <c r="I9" i="180"/>
  <c r="I13" i="180" s="1"/>
  <c r="H9" i="180"/>
  <c r="H13" i="180" s="1"/>
  <c r="G9" i="180"/>
  <c r="G13" i="180" s="1"/>
  <c r="F9" i="180"/>
  <c r="F13" i="180"/>
  <c r="E9" i="180"/>
  <c r="E13" i="180" s="1"/>
  <c r="D9" i="180"/>
  <c r="D13" i="180" s="1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E48" i="190" l="1"/>
  <c r="H48" i="208"/>
  <c r="H61" i="208" s="1"/>
  <c r="C48" i="182"/>
  <c r="C61" i="182" s="1"/>
  <c r="N20" i="207"/>
  <c r="N53" i="207"/>
  <c r="D27" i="194"/>
  <c r="B48" i="205"/>
  <c r="B61" i="205" s="1"/>
  <c r="E27" i="211"/>
  <c r="F47" i="180"/>
  <c r="L48" i="183"/>
  <c r="L61" i="183" s="1"/>
  <c r="K48" i="188"/>
  <c r="I28" i="206"/>
  <c r="L27" i="206"/>
  <c r="J50" i="188"/>
  <c r="K27" i="196"/>
  <c r="K48" i="184"/>
  <c r="N26" i="204"/>
  <c r="K28" i="212"/>
  <c r="F27" i="213"/>
  <c r="F28" i="213" s="1"/>
  <c r="N9" i="207"/>
  <c r="B47" i="180"/>
  <c r="E28" i="198"/>
  <c r="H27" i="213"/>
  <c r="H28" i="213" s="1"/>
  <c r="K61" i="214"/>
  <c r="K62" i="214" s="1"/>
  <c r="K72" i="214" s="1"/>
  <c r="C47" i="180"/>
  <c r="G27" i="181"/>
  <c r="N25" i="181"/>
  <c r="N34" i="181"/>
  <c r="N25" i="182"/>
  <c r="N20" i="188"/>
  <c r="N34" i="190"/>
  <c r="D58" i="194"/>
  <c r="F83" i="198"/>
  <c r="F85" i="198" s="1"/>
  <c r="N26" i="197"/>
  <c r="M28" i="198"/>
  <c r="N11" i="199"/>
  <c r="L27" i="199"/>
  <c r="L28" i="199" s="1"/>
  <c r="D48" i="200"/>
  <c r="F27" i="202"/>
  <c r="N20" i="204"/>
  <c r="I13" i="206"/>
  <c r="G48" i="208"/>
  <c r="G61" i="208" s="1"/>
  <c r="E13" i="208"/>
  <c r="M46" i="213"/>
  <c r="L48" i="213"/>
  <c r="L50" i="213" s="1"/>
  <c r="J47" i="180"/>
  <c r="B48" i="181"/>
  <c r="F27" i="181"/>
  <c r="M48" i="181"/>
  <c r="M61" i="181" s="1"/>
  <c r="I48" i="190"/>
  <c r="I61" i="190" s="1"/>
  <c r="K48" i="192"/>
  <c r="K61" i="192" s="1"/>
  <c r="M84" i="194"/>
  <c r="C48" i="196"/>
  <c r="C61" i="196" s="1"/>
  <c r="J48" i="199"/>
  <c r="J61" i="199" s="1"/>
  <c r="N11" i="200"/>
  <c r="H88" i="200"/>
  <c r="I88" i="200" s="1"/>
  <c r="J88" i="200" s="1"/>
  <c r="K88" i="200" s="1"/>
  <c r="L88" i="200" s="1"/>
  <c r="M88" i="200" s="1"/>
  <c r="H48" i="202"/>
  <c r="H61" i="202" s="1"/>
  <c r="M28" i="206"/>
  <c r="N25" i="206"/>
  <c r="N46" i="209"/>
  <c r="K28" i="211"/>
  <c r="I48" i="212"/>
  <c r="J27" i="180"/>
  <c r="M13" i="180"/>
  <c r="C48" i="185"/>
  <c r="E87" i="186"/>
  <c r="E27" i="189"/>
  <c r="D48" i="192"/>
  <c r="D61" i="192" s="1"/>
  <c r="C87" i="193"/>
  <c r="D85" i="198"/>
  <c r="G13" i="203"/>
  <c r="I27" i="203"/>
  <c r="J27" i="204"/>
  <c r="F48" i="204"/>
  <c r="F27" i="206"/>
  <c r="F28" i="206" s="1"/>
  <c r="F28" i="207"/>
  <c r="D13" i="208"/>
  <c r="C48" i="208"/>
  <c r="C61" i="208" s="1"/>
  <c r="H28" i="212"/>
  <c r="C85" i="198"/>
  <c r="H27" i="182"/>
  <c r="N34" i="183"/>
  <c r="C87" i="184"/>
  <c r="K27" i="184"/>
  <c r="D48" i="185"/>
  <c r="N26" i="187"/>
  <c r="J27" i="188"/>
  <c r="I48" i="188"/>
  <c r="I61" i="188" s="1"/>
  <c r="H27" i="193"/>
  <c r="H13" i="194"/>
  <c r="N46" i="195"/>
  <c r="B27" i="197"/>
  <c r="J27" i="197"/>
  <c r="C27" i="200"/>
  <c r="N34" i="200"/>
  <c r="D13" i="201"/>
  <c r="D27" i="201"/>
  <c r="L27" i="201"/>
  <c r="M27" i="202"/>
  <c r="F13" i="205"/>
  <c r="J27" i="205"/>
  <c r="J28" i="205" s="1"/>
  <c r="K48" i="207"/>
  <c r="K61" i="207" s="1"/>
  <c r="K62" i="207" s="1"/>
  <c r="K72" i="207" s="1"/>
  <c r="H27" i="208"/>
  <c r="K27" i="209"/>
  <c r="M27" i="211"/>
  <c r="I27" i="211"/>
  <c r="I28" i="211" s="1"/>
  <c r="D27" i="213"/>
  <c r="D28" i="213" s="1"/>
  <c r="K27" i="181"/>
  <c r="N26" i="181"/>
  <c r="N55" i="181"/>
  <c r="N58" i="181" s="1"/>
  <c r="L48" i="185"/>
  <c r="L61" i="185" s="1"/>
  <c r="D48" i="187"/>
  <c r="E87" i="189"/>
  <c r="K48" i="193"/>
  <c r="E28" i="199"/>
  <c r="N9" i="202"/>
  <c r="N55" i="205"/>
  <c r="E13" i="206"/>
  <c r="H13" i="207"/>
  <c r="I13" i="208"/>
  <c r="K48" i="208"/>
  <c r="D27" i="190"/>
  <c r="M48" i="190"/>
  <c r="M61" i="190" s="1"/>
  <c r="B48" i="192"/>
  <c r="N46" i="192"/>
  <c r="N20" i="200"/>
  <c r="C27" i="202"/>
  <c r="L28" i="203"/>
  <c r="L28" i="206"/>
  <c r="N26" i="206"/>
  <c r="L48" i="208"/>
  <c r="F48" i="212"/>
  <c r="F61" i="212" s="1"/>
  <c r="N20" i="181"/>
  <c r="J27" i="181"/>
  <c r="E58" i="185"/>
  <c r="H13" i="188"/>
  <c r="I27" i="189"/>
  <c r="E27" i="203"/>
  <c r="C27" i="204"/>
  <c r="F27" i="204"/>
  <c r="F28" i="204" s="1"/>
  <c r="N25" i="204"/>
  <c r="M28" i="205"/>
  <c r="J13" i="206"/>
  <c r="B27" i="206"/>
  <c r="B28" i="207"/>
  <c r="K28" i="208"/>
  <c r="N26" i="209"/>
  <c r="L48" i="211"/>
  <c r="L61" i="211" s="1"/>
  <c r="L62" i="211" s="1"/>
  <c r="L72" i="211" s="1"/>
  <c r="N46" i="213"/>
  <c r="M27" i="201"/>
  <c r="F28" i="201"/>
  <c r="B61" i="18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F13" i="186"/>
  <c r="D48" i="186"/>
  <c r="D50" i="186" s="1"/>
  <c r="H48" i="186"/>
  <c r="H61" i="186" s="1"/>
  <c r="H62" i="186" s="1"/>
  <c r="H72" i="186" s="1"/>
  <c r="L27" i="186"/>
  <c r="F48" i="186"/>
  <c r="L48" i="187"/>
  <c r="L61" i="187" s="1"/>
  <c r="L62" i="187" s="1"/>
  <c r="L72" i="187" s="1"/>
  <c r="N55" i="188"/>
  <c r="C88" i="188"/>
  <c r="F13" i="189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N9" i="180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K47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 s="1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 s="1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K62" i="182" s="1"/>
  <c r="K72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5" i="185"/>
  <c r="B42" i="185"/>
  <c r="B48" i="185" s="1"/>
  <c r="B61" i="185" s="1"/>
  <c r="B62" i="185" s="1"/>
  <c r="B42" i="186"/>
  <c r="B48" i="186" s="1"/>
  <c r="B50" i="186" s="1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 s="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 s="1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 s="1"/>
  <c r="M61" i="209"/>
  <c r="M62" i="209" s="1"/>
  <c r="M72" i="209" s="1"/>
  <c r="B48" i="208"/>
  <c r="F48" i="208"/>
  <c r="F61" i="208" s="1"/>
  <c r="J48" i="208"/>
  <c r="B28" i="208"/>
  <c r="E27" i="208"/>
  <c r="E28" i="208" s="1"/>
  <c r="M38" i="208"/>
  <c r="M42" i="208" s="1"/>
  <c r="M48" i="208" s="1"/>
  <c r="M50" i="208" s="1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E48" i="213"/>
  <c r="E50" i="213" s="1"/>
  <c r="C48" i="213"/>
  <c r="C50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N27" i="185" l="1"/>
  <c r="G61" i="213"/>
  <c r="G62" i="213" s="1"/>
  <c r="G72" i="213" s="1"/>
  <c r="B61" i="180"/>
  <c r="K49" i="180"/>
  <c r="K60" i="180"/>
  <c r="K61" i="180" s="1"/>
  <c r="K71" i="180" s="1"/>
  <c r="N61" i="181"/>
  <c r="N62" i="181" s="1"/>
  <c r="P72" i="181" s="1"/>
  <c r="J50" i="207"/>
  <c r="N58" i="193"/>
  <c r="M48" i="211"/>
  <c r="I50" i="194"/>
  <c r="F50" i="189"/>
  <c r="C61" i="213"/>
  <c r="C62" i="213" s="1"/>
  <c r="C72" i="213" s="1"/>
  <c r="B50" i="213"/>
  <c r="D61" i="186"/>
  <c r="D62" i="186" s="1"/>
  <c r="D72" i="186" s="1"/>
  <c r="N13" i="205"/>
  <c r="N87" i="186"/>
  <c r="N27" i="209"/>
  <c r="N28" i="209" s="1"/>
  <c r="B50" i="195"/>
  <c r="N13" i="180"/>
  <c r="M62" i="194"/>
  <c r="M72" i="194" s="1"/>
  <c r="C50" i="206"/>
  <c r="F62" i="202"/>
  <c r="F72" i="202" s="1"/>
  <c r="G50" i="20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</authors>
  <commentList>
    <comment ref="A1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6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8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9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A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0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D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 xr:uid="{00000000-0006-0000-0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E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0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0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0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0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0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0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0F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3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4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5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5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6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 xr:uid="{00000000-0006-0000-1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700-000009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8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 xr:uid="{00000000-0006-0000-1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9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9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A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 xr:uid="{00000000-0006-0000-1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A00-00000B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A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A00-00001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B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 xr:uid="{00000000-0006-0000-1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 xr:uid="{00000000-0006-0000-1B00-00000C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B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B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 xr:uid="{00000000-0006-0000-1C00-00000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C00-000005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C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C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C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C00-00001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D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 xr:uid="{00000000-0006-0000-1D00-00001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D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E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E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E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E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E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E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E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E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E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E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1F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 xr:uid="{00000000-0006-0000-1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 xr:uid="{00000000-0006-0000-1F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 xr:uid="{00000000-0006-0000-1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 xr:uid="{00000000-0006-0000-1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 xr:uid="{00000000-0006-0000-1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1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1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 xr:uid="{00000000-0006-0000-1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 xr:uid="{00000000-0006-0000-1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 xr:uid="{00000000-0006-0000-1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 xr:uid="{00000000-0006-0000-1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 xr:uid="{00000000-0006-0000-1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 xr:uid="{00000000-0006-0000-1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 xr:uid="{00000000-0006-0000-1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 xr:uid="{00000000-0006-0000-1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 xr:uid="{00000000-0006-0000-1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 xr:uid="{00000000-0006-0000-1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 xr:uid="{00000000-0006-0000-1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1F00-00001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1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 xr:uid="{00000000-0006-0000-1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 xr:uid="{00000000-0006-0000-1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 xr:uid="{00000000-0006-0000-1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 xr:uid="{00000000-0006-0000-1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 xr:uid="{00000000-0006-0000-1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 xr:uid="{00000000-0006-0000-1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 xr:uid="{00000000-0006-0000-1F00-00002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 xr:uid="{00000000-0006-0000-1F00-00002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 xr:uid="{00000000-0006-0000-1F00-00002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 xr:uid="{00000000-0006-0000-1F00-00002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1F00-00002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1F00-00002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0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0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0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1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1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1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2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2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2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2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3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3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3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3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4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4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4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4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5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2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9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B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B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B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B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B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B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C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C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C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C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C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C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2D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2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2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2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2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2D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2D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2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2D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2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D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2D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tc={9EB2529C-F079-44E7-AB1B-8FCFD99C795D}</author>
  </authors>
  <commentList>
    <comment ref="A11" authorId="0" shapeId="0" xr:uid="{5C9B974E-B6CC-42A2-A2E9-680EBB472E9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ED8283D4-1807-4B55-B9D8-6B5AB827DB6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A94AE602-7989-4722-AEFF-170A886BDA9F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F5EA069-EEE6-4291-A22F-C0E58544A97D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A916724E-3F64-407C-B7B7-A6DB2D7093D5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7F676FF3-EEC5-46C1-B8C5-BD6E33BCC6D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674C98D6-BB81-458D-9B22-8919934CDB6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A3211ED3-4D19-4ED0-A76C-496A127508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B796D87-7665-4CED-887D-522136ABE4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6B95717E-6EF3-436C-B175-4BE8CD74429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D4C519E0-1D5B-4ED2-8D5B-57543AB233D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17691C7D-8BB6-46AB-B53E-5465A571DCD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6D7602B5-203A-4205-9619-212F7D147B4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9AE9E1F7-119F-4F24-8814-BA3BCA08A24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7BA956EF-7D60-468C-B67D-771337E132D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41BC977-00F3-4C6C-B893-8CA3C941DDB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9AAC4074-77D9-4FFD-8137-97EA02808F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4A8A6621-0122-47D9-BE00-CDF383AB1C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F4C1EFE8-A31C-474B-BE18-0DFE023A483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CD380B11-E4D7-492F-8232-6D64328CB85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15A6708B-0428-4E5E-BD7E-460E435D109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C50D628-DB69-4429-A161-CEF427DE4E8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E2793C2A-1645-4890-8F29-6984EAAA7E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EBEC07B3-3579-419C-BA99-4410A448E53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DCE7C174-D5B4-4C5A-9F30-499C8E81AB5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A9F4F155-8C4B-457C-ACA5-C3CDF2BF780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6E5D31C9-3DBC-4E2F-93C1-2BD43C3FCB4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967E62F6-589B-42FF-867F-76762B3A407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6E1115BF-E0E5-4EC8-B9C5-67F224B9DBE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B7081525-933F-43B2-BEC8-A76ED0C3748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AD16ED78-B64B-445B-8919-B6EF0A760B5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9EB2529C-F079-44E7-AB1B-8FCFD99C795D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9C139AC9-6E4C-42DF-877D-20DD28C637BB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4109F458-7375-434D-B46E-8F9B4C68BC4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tc={8B9F5D9E-DF2D-4759-B756-9FB817795E2D}</author>
  </authors>
  <commentList>
    <comment ref="A11" authorId="0" shapeId="0" xr:uid="{DD54A023-FB2C-427F-A578-5CD483676B5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8232FFD4-B679-4F3E-B751-981A176FA49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9338ACBB-7373-4282-BDA0-106E5D10E84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B58C4CE-E33C-441F-8128-A62FBCFA396E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EB4869DC-0CEE-46C3-AEBB-438089D7EDE3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4217A2D-4D39-4209-9F98-A2E6277C5401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EF5EFFFB-C771-48FE-A0B8-662C359011F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E612A25E-3F97-4AF9-9BA6-121846BD7AE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1FDB9230-3885-4F79-8EAE-B4AE70506A8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31F0F8C2-C0BD-4F83-9C44-9E076C2CAE1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DF90A763-FF81-47B9-BDCB-2FFBAA0AA25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2459B5DB-C732-4595-895B-0283FEDA10D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32318023-0FF2-4B94-B7C5-A6128CCA711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2BE9588-7473-474A-A72A-E6D5BFF01D8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457646B0-494E-4233-9858-D79547BCA7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759FAAA4-9F4A-4370-A8C6-FB3676D4DB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35899335-A927-4A16-BB1F-2B43CBBA2D3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FC4C85A3-FCD6-4555-8D85-3BAE55D71C6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E08A198F-45DA-4888-A9E5-26789E5B92B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D649010A-8CA3-4CCC-8783-3B2177447B8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ECD6F01D-C1A4-41D1-BA97-552752E4E63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302A46BF-1B7B-460C-99E5-BE4310511D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6F6C1287-055C-4C01-A29C-3D404E8FDB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4C7F42DE-591E-4363-A66C-A9E0A629485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CD8D6C03-5AE4-49A7-AA88-01C3EDA73A3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A3F4DEF2-94ED-4F24-BE78-A109C7A669C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14159783-41FE-466C-B5C6-C4A4C9307D0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6DC4BC87-DBAC-4723-A5CA-FEFEB30DF9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5D337F59-DD57-48BE-A152-9140972E026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5DDEB63F-4D61-462F-90E7-EB58A5821EC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A23D901-CB53-4932-AC7A-7F141E8ACF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8B9F5D9E-DF2D-4759-B756-9FB817795E2D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7D8AAA23-5125-4CDE-9C08-15EBC3F5A13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55365072-1A32-4193-9A90-6C9676EB18A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tc={5E715D3F-E107-456D-AFE5-9F4A01EABFB4}</author>
  </authors>
  <commentList>
    <comment ref="A11" authorId="0" shapeId="0" xr:uid="{ABABB02C-995B-4F75-B8A8-AAA8A91386A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F534341F-ED9B-4385-A51D-E9E46B68E84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6692A7F7-B1DF-4736-918A-38266CDCD98F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96CC1AC8-8892-4538-AFC8-7B04C61DEE93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FE023A01-BDA1-4ADF-86C9-A928FEE402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418B802-5D36-42A4-B628-A8045D99F3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452FBABD-AD42-4A92-92F7-C3BFB08FE51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DA4E024F-A158-4855-808B-E7E6CADFFD0B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89AACB45-A87E-49EF-B229-1E17447A775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68B387EE-D35E-4AB5-996E-3EC0BD1E955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2EF90B8B-0216-4541-82D4-C43CFA31923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865CE5B1-7CBE-4EE9-86A1-5E92617E11A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7E74A1D8-3AC6-43D8-8DEB-8128443EFB0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8CAFBC99-6702-41A0-86BB-F9C3650A87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B6B03BD9-B096-4D02-987D-4ECAD869B9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5E4FDDD8-81D7-47A7-BE62-3AED50B80EC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82086F52-0FAE-4F7D-8518-1534193777A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2807A269-E1BD-4A00-9349-5447F1C68F4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A66A53C8-04DA-4B86-BAD2-102E9E643C1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3EAD41D8-7622-452C-953A-6BA4BB4661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B1506ED2-6594-40AF-8AB9-E14BACFF209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9AD79285-558F-4524-8106-F23F2838DBE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EE005DB1-4508-4BE7-AF7C-B06DF0E7C75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8D2680D3-50FF-4224-A97E-C7315A5B0D6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8028A508-F764-4E7F-9D3D-4CB677C3025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5B33AE4B-A57B-4656-8F77-27CD2DF22B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52CE2330-F9AC-4408-8A73-68BDC119F48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E6D9855E-8C61-44A4-8DA5-E3A0E68298C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D381F88E-4126-43ED-8759-A9EB6116408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4F062567-DD13-47FC-B072-2B5AB0F4B7D1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B98C0794-C3AB-44B5-BF6D-BA3D7950876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5E715D3F-E107-456D-AFE5-9F4A01EABFB4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AD2371D2-826E-460E-A0D6-06FE3ABBEF1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6F097412-82B3-478B-B67D-3049078C42DA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tc={7BE445A6-F7B7-4C75-AEAD-B64692E6BA99}</author>
  </authors>
  <commentList>
    <comment ref="A11" authorId="0" shapeId="0" xr:uid="{E6759220-5205-4FEC-A6E7-48079275B18E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DCFCD8F7-FB3B-412B-A660-7B64408ACF1E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33CFEEAD-0B1E-4695-BC51-052B0C7E3845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E62FB45A-2161-4718-B839-FDD6413C25C4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9CCFDD8-D1A4-4156-8CF1-8946C8EFE7FF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506F03C0-AFEC-4C26-B834-5D6A20F4B1E9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67128F5B-44C7-4341-B764-126159295413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158B907D-CF1D-47B2-B6EB-7B579D886DD6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F14F43A2-B877-4EB5-9E3B-3C15117948D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1E24B05E-C291-4EBF-8D6E-B2104F617AF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8B1F4ACC-1A27-431C-B470-F745E55533A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D96E78DC-391A-4624-8E97-11F505A154DC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E8FECEE2-8D80-4622-8B65-6B725C37DE2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472B0C74-C5A7-4AB1-A235-0F5A23FD01D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78027E3B-D07C-4C1B-83DF-A56F842A5C4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39C5450F-2C8D-4849-99D6-F6AA0498CC78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F828612F-1816-4E6F-9A8E-43688DD27C0E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657A726-2F74-47D0-BDC9-0D32B37F224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9E555E5F-3410-465D-BB63-0C047EF18246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B9D8722C-FBCF-41AF-9D69-CDEF4F6B2DF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AE470066-1D03-4A65-AD78-AAA46253E795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1431D50D-C21E-48D5-8BAA-BF7B00A59C9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93C6AB74-B3E6-450E-9D3D-D25A68C7448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C5C17E40-BA1D-41FF-B832-C924F67077BF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5C77B290-8A91-4886-B88F-78F5E304945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ECA93DE5-17EA-4236-AF9B-80CD8F213162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C6C8C60E-51D7-42C0-B3BD-19469029C8DA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FF42294E-42F2-44DA-8283-872ED1037B07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4D6606F9-16F5-43B6-9644-65B70971B684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A121F66E-0E1E-4EE6-87F1-1929E44D0379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CEECE348-E2E7-4B7A-B3C7-6C5189D2E41D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7BE445A6-F7B7-4C75-AEAD-B64692E6BA99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DDD3CD9-6C21-4777-80CF-26FD0E29C9A8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914A56C5-60E3-42CA-87BD-C7C30B011E8C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tc={70765E65-264A-4640-9409-0935B57B884F}</author>
  </authors>
  <commentList>
    <comment ref="A11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E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E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E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E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E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E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tc={C4596881-D8A7-4C43-959A-0602ED57FE99}</author>
  </authors>
  <commentList>
    <comment ref="A11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2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2F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2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2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2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2F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2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2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2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2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2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2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2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2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2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2F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2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2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2F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2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2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2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2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2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2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2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2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2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2F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2F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2F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tc={D46E14FF-99C9-4703-9AC3-F9171C8B18A1}</author>
  </authors>
  <commentList>
    <comment ref="A11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0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0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0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0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0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0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0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tc={655AB93D-EF01-4CB4-B20A-96BE95ACB64B}</author>
  </authors>
  <commentList>
    <comment ref="A11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1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1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1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1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1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1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tc={6B31751E-35A1-4D52-88E2-CF9E16067928}</author>
  </authors>
  <commentList>
    <comment ref="A11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2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2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2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2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2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2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2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tc={0EAF4AC4-D5E2-4B47-9C8C-05E8E0FA807F}</author>
  </authors>
  <commentList>
    <comment ref="A11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3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3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3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3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3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3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3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tc={8FABE8FE-D145-4AD6-8E0D-A1B1BE1C519B}</author>
  </authors>
  <commentList>
    <comment ref="A11" authorId="0" shapeId="0" xr:uid="{00000000-0006-0000-3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4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4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4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4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4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4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4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4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4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4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4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4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4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4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4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4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4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4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4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4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4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4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4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4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4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  <author>tc={0ED98D0D-2E0F-450E-8594-FFAA7D50AA4C}</author>
  </authors>
  <commentList>
    <comment ref="A11" authorId="0" shapeId="0" xr:uid="{00000000-0006-0000-3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5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5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A55" authorId="0" shapeId="0" xr:uid="{00000000-0006-0000-35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A59" authorId="0" shapeId="0" xr:uid="{00000000-0006-0000-35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5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5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5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5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5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5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5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500-00001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5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5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500-00001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5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5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5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5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5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5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5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5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5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O61" authorId="4" shapeId="0" xr:uid="{00000000-0006-0000-35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check</t>
      </text>
    </comment>
    <comment ref="A63" authorId="0" shapeId="0" xr:uid="{00000000-0006-0000-3500-00002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500-000022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6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6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6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6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6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6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6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6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6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6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6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6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6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6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6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6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6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6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6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6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6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6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6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6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6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6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6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6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6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7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7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7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7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7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9" authorId="0" shapeId="0" xr:uid="{00000000-0006-0000-37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9" authorId="3" shapeId="0" xr:uid="{00000000-0006-0000-3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9" authorId="3" shapeId="0" xr:uid="{00000000-0006-0000-37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9" authorId="3" shapeId="0" xr:uid="{00000000-0006-0000-3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9" authorId="3" shapeId="0" xr:uid="{00000000-0006-0000-37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9" authorId="3" shapeId="0" xr:uid="{00000000-0006-0000-3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9" authorId="3" shapeId="0" xr:uid="{00000000-0006-0000-37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9" authorId="3" shapeId="0" xr:uid="{00000000-0006-0000-37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9" authorId="3" shapeId="0" xr:uid="{00000000-0006-0000-37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9" authorId="3" shapeId="0" xr:uid="{00000000-0006-0000-37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9" authorId="3" shapeId="0" xr:uid="{00000000-0006-0000-37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9" authorId="3" shapeId="0" xr:uid="{00000000-0006-0000-37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9" authorId="3" shapeId="0" xr:uid="{00000000-0006-0000-37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7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60" authorId="3" shapeId="0" xr:uid="{00000000-0006-0000-37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60" authorId="3" shapeId="0" xr:uid="{00000000-0006-0000-37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60" authorId="3" shapeId="0" xr:uid="{00000000-0006-0000-37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60" authorId="3" shapeId="0" xr:uid="{00000000-0006-0000-37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60" authorId="3" shapeId="0" xr:uid="{00000000-0006-0000-37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60" authorId="3" shapeId="0" xr:uid="{00000000-0006-0000-37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60" authorId="3" shapeId="0" xr:uid="{00000000-0006-0000-37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60" authorId="3" shapeId="0" xr:uid="{00000000-0006-0000-37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60" authorId="3" shapeId="0" xr:uid="{00000000-0006-0000-37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60" authorId="3" shapeId="0" xr:uid="{00000000-0006-0000-37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60" authorId="3" shapeId="0" xr:uid="{00000000-0006-0000-37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60" authorId="3" shapeId="0" xr:uid="{00000000-0006-0000-37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3" authorId="0" shapeId="0" xr:uid="{00000000-0006-0000-37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3" authorId="0" shapeId="0" xr:uid="{00000000-0006-0000-37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8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8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8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8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8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8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8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8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8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8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8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8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8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8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8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8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8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8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8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8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8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8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8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8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8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8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8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8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8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8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8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8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9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9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9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9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9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9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9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9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9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9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9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9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9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9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9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9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9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9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9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9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9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9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9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9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9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9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9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9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9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9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A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A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A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A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A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A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A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A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A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A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A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A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A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A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A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A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A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A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A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A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A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A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A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A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A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A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A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A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B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B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B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B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B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B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B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B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B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B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B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B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B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B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B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B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B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B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B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B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B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B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B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B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B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B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B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B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B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B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B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B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B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B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B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B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C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C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C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C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C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C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C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C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C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C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C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C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C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C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C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C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C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C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C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C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C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C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C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C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C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C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C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C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C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C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C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C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C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C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C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C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D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D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D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D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D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D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D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D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D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D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D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D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D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D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D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D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D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D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D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D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D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D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D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D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D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D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D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D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D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D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D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D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D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D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D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D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E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E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E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E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E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E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E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E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E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E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E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E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E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E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E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E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E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E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E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E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E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E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E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E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E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E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E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E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E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E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E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E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E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E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E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3F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3F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3F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3F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3F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3F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3F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3F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3F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3F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3F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3F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3F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3F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3F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3F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3F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3F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3F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3F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3F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3F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3F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3F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3F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3F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3F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3F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3F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3F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3F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3F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3F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3F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3F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3F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0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0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0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0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0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0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0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0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0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0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0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0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0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0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0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0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0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0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0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0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0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0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0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0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0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0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0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0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0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0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0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0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0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0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0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0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1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1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1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1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1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1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1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1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1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1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1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1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1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1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1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1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1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1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1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1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1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1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1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1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1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1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1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1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1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1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1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1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1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1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1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1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2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2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2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2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2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2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2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2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2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2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2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2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2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2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2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2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2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2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2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2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2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2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2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2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2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2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2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2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2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2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2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2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2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2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2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2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3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3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3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3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3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3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3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3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3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3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 xr:uid="{00000000-0006-0000-43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 xr:uid="{00000000-0006-0000-43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 xr:uid="{00000000-0006-0000-43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 xr:uid="{00000000-0006-0000-43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 xr:uid="{00000000-0006-0000-4300-00000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 xr:uid="{00000000-0006-0000-4300-00001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 xr:uid="{00000000-0006-0000-4300-00001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 xr:uid="{00000000-0006-0000-4300-00001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 xr:uid="{00000000-0006-0000-4300-00001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 xr:uid="{00000000-0006-0000-4300-000014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 xr:uid="{00000000-0006-0000-4300-00001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300-00001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300-00001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 xr:uid="{00000000-0006-0000-4300-00001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 xr:uid="{00000000-0006-0000-4300-00001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 xr:uid="{00000000-0006-0000-4300-00001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 xr:uid="{00000000-0006-0000-4300-00001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 xr:uid="{00000000-0006-0000-4300-00001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 xr:uid="{00000000-0006-0000-4300-00001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 xr:uid="{00000000-0006-0000-4300-00001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 xr:uid="{00000000-0006-0000-4300-00001F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 xr:uid="{00000000-0006-0000-4300-000020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 xr:uid="{00000000-0006-0000-4300-000021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 xr:uid="{00000000-0006-0000-4300-000022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300-000023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300-000024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Tom Collier</author>
    <author>Robert Dewit</author>
  </authors>
  <commentList>
    <comment ref="A11" authorId="0" shapeId="0" xr:uid="{00000000-0006-0000-44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4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 xr:uid="{00000000-0006-0000-4400-000003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 xr:uid="{00000000-0006-0000-4400-000004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 xr:uid="{00000000-0006-0000-44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4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 xr:uid="{00000000-0006-0000-44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 xr:uid="{00000000-0006-0000-44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 xr:uid="{00000000-0006-0000-4400-000009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 xr:uid="{00000000-0006-0000-44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4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 xr:uid="{00000000-0006-0000-44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4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4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5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5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5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5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5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5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5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5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5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5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5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5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5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5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5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5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6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6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6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6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6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6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6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6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6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6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6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6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6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6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6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6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7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7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7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7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7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7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7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7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7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7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7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7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7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7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7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7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8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8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8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8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 xr:uid="{00000000-0006-0000-4800-000005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 xr:uid="{00000000-0006-0000-48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8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800-000008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8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8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8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8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8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  <author>Tom Collier</author>
  </authors>
  <commentList>
    <comment ref="A11" authorId="0" shapeId="0" xr:uid="{00000000-0006-0000-49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9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9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9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 xr:uid="{00000000-0006-0000-4900-000005000000}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 xr:uid="{00000000-0006-0000-4900-000006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900-000007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9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9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900-00000A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900-00000B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900-00000C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900-00000D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900-00000E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9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900-000010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de Wit</author>
    <author>rdewit1</author>
    <author>Robert Dewit</author>
  </authors>
  <commentList>
    <comment ref="A11" authorId="0" shapeId="0" xr:uid="{00000000-0006-0000-4A00-000001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 xr:uid="{00000000-0006-0000-4A00-000002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 xr:uid="{00000000-0006-0000-4A00-000003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 xr:uid="{00000000-0006-0000-4A00-000004000000}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 xr:uid="{00000000-0006-0000-4A00-000005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 xr:uid="{00000000-0006-0000-4A00-000006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 xr:uid="{00000000-0006-0000-4A00-000007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 xr:uid="{00000000-0006-0000-4A00-000008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 xr:uid="{00000000-0006-0000-4A00-000009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 xr:uid="{00000000-0006-0000-4A00-00000A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 xr:uid="{00000000-0006-0000-4A00-00000B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 xr:uid="{00000000-0006-0000-4A00-00000C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 xr:uid="{00000000-0006-0000-4A00-00000D000000}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 xr:uid="{00000000-0006-0000-4A00-00000E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 xr:uid="{00000000-0006-0000-4A00-00000F000000}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<sst xmlns="http://schemas.openxmlformats.org/spreadsheetml/2006/main" count="6204" uniqueCount="149">
  <si>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</si>
  <si>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</si>
  <si>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</si>
  <si>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</si>
  <si>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</si>
  <si>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</si>
  <si>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</si>
  <si>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</si>
  <si>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</si>
  <si>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</si>
  <si>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</si>
  <si>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</si>
  <si>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</si>
  <si>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</si>
  <si>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</si>
  <si>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</si>
  <si>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</si>
  <si>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</si>
  <si>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</si>
  <si>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</si>
  <si>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</si>
  <si>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</si>
  <si>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</si>
  <si>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</si>
  <si>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</si>
  <si>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</si>
  <si>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</si>
  <si>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</si>
  <si>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</si>
  <si>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</si>
  <si>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</si>
  <si>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</si>
  <si>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</si>
  <si>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</si>
  <si>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</si>
  <si>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</si>
  <si>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</si>
  <si>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</si>
  <si>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</si>
  <si>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</si>
  <si>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</si>
  <si>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</si>
  <si>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</si>
  <si>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</si>
  <si>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</si>
  <si>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</si>
  <si>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</si>
  <si>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</si>
  <si>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</si>
  <si>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</si>
  <si>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</si>
  <si>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</si>
  <si>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</si>
  <si>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</si>
  <si>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</si>
  <si>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</si>
  <si>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</si>
  <si>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</si>
  <si>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</si>
  <si>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</si>
  <si>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</si>
  <si>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</si>
  <si>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</si>
  <si>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</si>
  <si>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</si>
  <si>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</si>
  <si>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</si>
  <si>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</si>
  <si>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</si>
  <si>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</si>
  <si>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</si>
  <si>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</si>
  <si>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</si>
  <si>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</si>
  <si>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</si>
  <si>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</si>
  <si>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</si>
  <si>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</si>
  <si>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</si>
  <si>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</si>
  <si>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</si>
  <si>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</si>
  <si>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</si>
  <si>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</si>
  <si>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</si>
  <si>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</si>
  <si>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</si>
  <si>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</si>
  <si>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</si>
  <si>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</si>
  <si>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</si>
  <si>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</si>
  <si>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</si>
  <si>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</si>
  <si>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</si>
  <si>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</si>
  <si>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</si>
  <si>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</si>
  <si>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</si>
  <si>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</si>
  <si>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</si>
  <si>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</si>
  <si>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</si>
  <si>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</si>
  <si>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</si>
  <si>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</si>
  <si>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</si>
  <si>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</si>
  <si>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</si>
  <si>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</si>
  <si>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</si>
  <si>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</si>
  <si>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</si>
  <si>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</si>
  <si>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</si>
  <si>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</si>
  <si>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</si>
  <si>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</si>
  <si>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</si>
  <si>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</si>
  <si>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</si>
  <si>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</si>
  <si>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</si>
  <si>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</si>
  <si>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</si>
  <si>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</si>
  <si>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</si>
  <si>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</si>
  <si>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</si>
  <si>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</si>
  <si>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</si>
  <si>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</si>
  <si>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</si>
  <si>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</si>
  <si>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</si>
  <si>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</si>
  <si>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</si>
  <si>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</si>
  <si>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</si>
  <si>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</si>
  <si>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</si>
  <si>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</si>
  <si>
    <t xml:space="preserve">  UNEMPLOYMENT INS RESERVE</t>
  </si>
  <si>
    <t xml:space="preserve">  VEBA WITHDRAWAL</t>
  </si>
  <si>
    <t xml:space="preserve">  VEBA ACTUARIAL ADJUSTMENT</t>
  </si>
  <si>
    <t>2021/2022 CASH FLOW</t>
  </si>
  <si>
    <t>FY21/22</t>
  </si>
  <si>
    <t>2021/2022 BUDGET PROFILE</t>
  </si>
  <si>
    <t xml:space="preserve">  SBA LOAN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</si>
</sst>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6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  <xf numFmtId="0" fontId="2" fillId="0" borderId="0" xfId="6"/>
    <xf numFmtId="0" fontId="0" fillId="0" borderId="0" xfId="0" applyFont="1" applyFill="1"/>
    <xf numFmtId="0" fontId="2" fillId="0" borderId="0" xfId="6" applyFill="1"/>
    <xf numFmtId="41" fontId="2" fillId="0" borderId="0" xfId="6" applyNumberFormat="1"/>
    <xf numFmtId="165" fontId="2" fillId="0" borderId="0" xfId="6" applyNumberFormat="1"/>
    <xf numFmtId="0" fontId="2" fillId="2" borderId="0" xfId="6" applyFill="1"/>
    <xf numFmtId="164" fontId="2" fillId="2" borderId="0" xfId="6" applyNumberFormat="1" applyFill="1"/>
    <xf numFmtId="41" fontId="2" fillId="0" borderId="0" xfId="6" applyNumberFormat="1" applyFill="1" applyBorder="1"/>
    <xf numFmtId="41" fontId="2" fillId="0" borderId="0" xfId="6" applyNumberFormat="1" applyBorder="1"/>
    <xf numFmtId="0" fontId="3" fillId="0" borderId="0" xfId="6" applyFont="1"/>
    <xf numFmtId="0" fontId="2" fillId="0" borderId="0" xfId="6" applyBorder="1"/>
    <xf numFmtId="0" fontId="2" fillId="0" borderId="0" xfId="6" applyFill="1" applyBorder="1"/>
    <xf numFmtId="0" fontId="2" fillId="2" borderId="0" xfId="6" applyFill="1" applyBorder="1"/>
    <xf numFmtId="0" fontId="3" fillId="0" borderId="10" xfId="6" applyFont="1" applyBorder="1"/>
    <xf numFmtId="0" fontId="3" fillId="0" borderId="8" xfId="6" applyFont="1" applyFill="1" applyBorder="1"/>
    <xf numFmtId="0" fontId="3" fillId="0" borderId="9" xfId="6" applyFont="1" applyFill="1" applyBorder="1" applyAlignment="1"/>
    <xf numFmtId="0" fontId="3" fillId="0" borderId="0" xfId="6" applyFont="1" applyFill="1" applyBorder="1" applyAlignment="1"/>
    <xf numFmtId="0" fontId="7" fillId="0" borderId="8" xfId="6" applyFont="1" applyFill="1" applyBorder="1"/>
    <xf numFmtId="0" fontId="2" fillId="0" borderId="9" xfId="6" applyFill="1" applyBorder="1"/>
    <xf numFmtId="0" fontId="2" fillId="0" borderId="8" xfId="6" applyFill="1" applyBorder="1"/>
    <xf numFmtId="0" fontId="3" fillId="0" borderId="7" xfId="6" applyFont="1" applyFill="1" applyBorder="1" applyAlignment="1"/>
    <xf numFmtId="0" fontId="3" fillId="0" borderId="6" xfId="6" applyFont="1" applyFill="1" applyBorder="1" applyAlignment="1"/>
    <xf numFmtId="0" fontId="3" fillId="0" borderId="5" xfId="6" applyFont="1" applyFill="1" applyBorder="1"/>
    <xf numFmtId="41" fontId="2" fillId="0" borderId="0" xfId="6" applyNumberFormat="1" applyFill="1"/>
    <xf numFmtId="0" fontId="3" fillId="0" borderId="0" xfId="6" applyFont="1" applyFill="1"/>
    <xf numFmtId="0" fontId="2" fillId="0" borderId="0" xfId="6" applyFont="1" applyFill="1"/>
    <xf numFmtId="164" fontId="2" fillId="0" borderId="0" xfId="6" applyNumberFormat="1" applyFill="1"/>
    <xf numFmtId="0" fontId="3" fillId="9" borderId="0" xfId="6" applyFont="1" applyFill="1"/>
    <xf numFmtId="41" fontId="2" fillId="9" borderId="1" xfId="6" applyNumberFormat="1" applyFill="1" applyBorder="1"/>
    <xf numFmtId="0" fontId="2" fillId="9" borderId="0" xfId="6" applyFill="1"/>
    <xf numFmtId="41" fontId="2" fillId="9" borderId="0" xfId="6" applyNumberFormat="1" applyFill="1"/>
    <xf numFmtId="41" fontId="2" fillId="0" borderId="1" xfId="6" applyNumberFormat="1" applyFill="1" applyBorder="1"/>
    <xf numFmtId="17" fontId="3" fillId="0" borderId="1" xfId="6" applyNumberFormat="1" applyFont="1" applyBorder="1" applyAlignment="1">
      <alignment horizontal="center"/>
    </xf>
    <xf numFmtId="17" fontId="3" fillId="0" borderId="1" xfId="6" applyNumberFormat="1" applyFont="1" applyFill="1" applyBorder="1" applyAlignment="1">
      <alignment horizontal="center"/>
    </xf>
    <xf numFmtId="0" fontId="3" fillId="6" borderId="2" xfId="6" applyFont="1" applyFill="1" applyBorder="1" applyAlignment="1">
      <alignment horizontal="center" wrapText="1"/>
    </xf>
    <xf numFmtId="0" fontId="3" fillId="6" borderId="2" xfId="6" applyFont="1" applyFill="1" applyBorder="1" applyAlignment="1">
      <alignment horizontal="center"/>
    </xf>
    <xf numFmtId="0" fontId="2" fillId="0" borderId="0" xfId="6" applyAlignment="1">
      <alignment horizontal="center"/>
    </xf>
    <xf numFmtId="0" fontId="3" fillId="6" borderId="4" xfId="6" applyFont="1" applyFill="1" applyBorder="1"/>
    <xf numFmtId="164" fontId="16" fillId="0" borderId="0" xfId="1" applyNumberFormat="1" applyFont="1" applyFill="1"/>
  </cellXfs>
  <cellStyles count="11">
    <cellStyle name="Comma" xfId="1" builtinId="3"/>
    <cellStyle name="Comma 2" xfId="8" xr:uid="{00000000-0005-0000-0000-000001000000}"/>
    <cellStyle name="Currency" xfId="2" builtinId="4"/>
    <cellStyle name="Currency 2" xfId="9" xr:uid="{00000000-0005-0000-0000-000003000000}"/>
    <cellStyle name="FRxAmtStyle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_INVESTMENT REPORT June 2008 Post Audit 91208" xfId="10" xr:uid="{00000000-0005-0000-0000-000008000000}"/>
    <cellStyle name="Percent" xfId="4" builtinId="5"/>
    <cellStyle name="STYLE1" xfId="3" xr:uid="{00000000-0005-0000-0000-00000A000000}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m Collier" id="{AE1C7D20-ECEF-4E4A-A8C7-0CB7CC3F83B0}" userId="Tom Colli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9EB2529C-F079-44E7-AB1B-8FCFD99C795D}">
    <text>Net income check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B9F5D9E-DF2D-4759-B756-9FB817795E2D}">
    <text>Net income check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5E715D3F-E107-456D-AFE5-9F4A01EABFB4}">
    <text>Net income check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BE445A6-F7B7-4C75-AEAD-B64692E6BA99}">
    <text>Net income check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70765E65-264A-4640-9409-0935B57B884F}">
    <text>Net income check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C4596881-D8A7-4C43-959A-0602ED57FE99}">
    <text>Net income check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D46E14FF-99C9-4703-9AC3-F9171C8B18A1}">
    <text>Net income check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55AB93D-EF01-4CB4-B20A-96BE95ACB64B}">
    <text>Net income check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6B31751E-35A1-4D52-88E2-CF9E16067928}">
    <text>Net income check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AF4AC4-D5E2-4B47-9C8C-05E8E0FA807F}">
    <text>Net income check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8FABE8FE-D145-4AD6-8E0D-A1B1BE1C519B}">
    <text>Net income check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O61" dT="2021-09-21T17:35:45.52" personId="{AE1C7D20-ECEF-4E4A-A8C7-0CB7CC3F83B0}" id="{0ED98D0D-2E0F-450E-8594-FFAA7D50AA4C}">
    <text>Net income check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Relationship Id="rId4" Type="http://schemas.microsoft.com/office/2017/10/relationships/threadedComment" Target="../threadedComments/threadedComment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Relationship Id="rId4" Type="http://schemas.microsoft.com/office/2017/10/relationships/threadedComment" Target="../threadedComments/threadedComment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Relationship Id="rId4" Type="http://schemas.microsoft.com/office/2017/10/relationships/threadedComment" Target="../threadedComments/threadedComment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Relationship Id="rId4" Type="http://schemas.microsoft.com/office/2017/10/relationships/threadedComment" Target="../threadedComments/threadedComment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Relationship Id="rId4" Type="http://schemas.microsoft.com/office/2017/10/relationships/threadedComment" Target="../threadedComments/threadedComment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Relationship Id="rId4" Type="http://schemas.microsoft.com/office/2017/10/relationships/threadedComment" Target="../threadedComments/threadedComment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Relationship Id="rId4" Type="http://schemas.microsoft.com/office/2017/10/relationships/threadedComment" Target="../threadedComments/threadedComment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Relationship Id="rId4" Type="http://schemas.microsoft.com/office/2017/10/relationships/threadedComment" Target="../threadedComments/threadedComment8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Relationship Id="rId4" Type="http://schemas.microsoft.com/office/2017/10/relationships/threadedComment" Target="../threadedComments/threadedComment9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Relationship Id="rId4" Type="http://schemas.microsoft.com/office/2017/10/relationships/threadedComment" Target="../threadedComments/threadedComment10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Relationship Id="rId4" Type="http://schemas.microsoft.com/office/2017/10/relationships/threadedComment" Target="../threadedComments/threadedComment11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Relationship Id="rId4" Type="http://schemas.microsoft.com/office/2017/10/relationships/threadedComment" Target="../threadedComments/threadedComment12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CAEF-4EF9-4393-9143-10D99210EDA8}">
  <sheetPr>
    <tabColor rgb="FF92D050"/>
    <pageSetUpPr fitToPage="1"/>
  </sheetPr>
  <dimension ref="A1:U88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3345135</v>
      </c>
      <c r="L5" s="101">
        <v>2204776</v>
      </c>
      <c r="M5" s="101">
        <v>528176</v>
      </c>
      <c r="N5" s="102">
        <f>SUM(B5:M5)</f>
        <v>24592729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64794</v>
      </c>
      <c r="L6" s="101">
        <v>473367</v>
      </c>
      <c r="M6" s="101">
        <v>236500</v>
      </c>
      <c r="N6" s="103">
        <f>SUM(B6:M6)</f>
        <v>1867020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3409929</v>
      </c>
      <c r="L9" s="12">
        <f t="shared" si="0"/>
        <v>2678143</v>
      </c>
      <c r="M9" s="12">
        <f t="shared" si="0"/>
        <v>764676</v>
      </c>
      <c r="N9" s="12">
        <f t="shared" si="0"/>
        <v>26459749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3409929</v>
      </c>
      <c r="L13" s="14">
        <f t="shared" si="1"/>
        <v>2678143</v>
      </c>
      <c r="M13" s="14">
        <f t="shared" si="1"/>
        <v>764676</v>
      </c>
      <c r="N13" s="14">
        <f t="shared" si="1"/>
        <v>26459749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1162185</v>
      </c>
      <c r="L16" s="101">
        <v>999876</v>
      </c>
      <c r="M16" s="101">
        <v>279546</v>
      </c>
      <c r="N16" s="103">
        <f>SUM(B16:M16)</f>
        <v>10039240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1162185</v>
      </c>
      <c r="L20" s="12">
        <f t="shared" si="2"/>
        <v>999876</v>
      </c>
      <c r="M20" s="12">
        <f t="shared" si="2"/>
        <v>279546</v>
      </c>
      <c r="N20" s="12">
        <f t="shared" si="2"/>
        <v>10039240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2182950</v>
      </c>
      <c r="L23" s="7">
        <f t="shared" si="3"/>
        <v>1204900</v>
      </c>
      <c r="M23" s="7">
        <f t="shared" si="3"/>
        <v>248630</v>
      </c>
      <c r="N23" s="7">
        <f>SUM(B23:M23)</f>
        <v>14553489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64794</v>
      </c>
      <c r="L24" s="7">
        <f t="shared" si="3"/>
        <v>473367</v>
      </c>
      <c r="M24" s="7">
        <f t="shared" si="3"/>
        <v>236500</v>
      </c>
      <c r="N24" s="7">
        <f>SUM(B24:M24)</f>
        <v>1867020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2247744</v>
      </c>
      <c r="L27" s="12">
        <f t="shared" si="4"/>
        <v>1678267</v>
      </c>
      <c r="M27" s="12">
        <f>SUM(M23:M26)</f>
        <v>485130</v>
      </c>
      <c r="N27" s="12">
        <f t="shared" si="4"/>
        <v>16420509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0.65917618812591117</v>
      </c>
      <c r="L28" s="73">
        <f t="shared" si="5"/>
        <v>0.62665324443093595</v>
      </c>
      <c r="M28" s="73">
        <f t="shared" si="5"/>
        <v>0.63442556062959998</v>
      </c>
      <c r="N28" s="73">
        <f t="shared" ref="N28" si="6">+N27/N9</f>
        <v>0.62058445830306252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668253</v>
      </c>
      <c r="L30" s="101">
        <v>454006</v>
      </c>
      <c r="M30" s="101">
        <v>358700.97955063812</v>
      </c>
      <c r="N30" s="103">
        <f>SUM(B30:M30)</f>
        <v>6001661.9795506382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199754</v>
      </c>
      <c r="L31" s="101">
        <v>172911</v>
      </c>
      <c r="M31" s="101">
        <v>178852.28590155178</v>
      </c>
      <c r="N31" s="103">
        <f>SUM(B31:M31)</f>
        <v>2106327.2859015516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868007</v>
      </c>
      <c r="L34" s="12">
        <f t="shared" si="7"/>
        <v>626917</v>
      </c>
      <c r="M34" s="12">
        <f t="shared" si="7"/>
        <v>537553.26545218984</v>
      </c>
      <c r="N34" s="12">
        <f t="shared" si="7"/>
        <v>8107989.2654521894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1332231</v>
      </c>
      <c r="L37" s="101">
        <v>1028555</v>
      </c>
      <c r="M37" s="101">
        <v>793229.76545218984</v>
      </c>
      <c r="N37" s="103">
        <f>SUM(B37:M37)</f>
        <v>12536203.765452189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-868007</v>
      </c>
      <c r="L38" s="7">
        <f t="shared" si="8"/>
        <v>-626917</v>
      </c>
      <c r="M38" s="7">
        <f t="shared" si="8"/>
        <v>-537553.26545218984</v>
      </c>
      <c r="N38" s="7">
        <f>SUM(B38:M38)</f>
        <v>-8107989.2654521894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-59823</v>
      </c>
      <c r="L39" s="109">
        <v>-60468</v>
      </c>
      <c r="M39" s="109">
        <v>-55119</v>
      </c>
      <c r="N39" s="103">
        <f>SUM(B39:M39)</f>
        <v>-806117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-2456</v>
      </c>
      <c r="L40" s="101">
        <v>-2456</v>
      </c>
      <c r="M40" s="101">
        <v>-1960</v>
      </c>
      <c r="N40" s="103">
        <f>SUM(B40:M40)</f>
        <v>-50319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395745</v>
      </c>
      <c r="L42" s="12">
        <f t="shared" si="9"/>
        <v>331514</v>
      </c>
      <c r="M42" s="12">
        <f t="shared" si="9"/>
        <v>178947.5</v>
      </c>
      <c r="N42" s="12">
        <f t="shared" si="9"/>
        <v>3481288.5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266683</v>
      </c>
      <c r="L44" s="111">
        <v>229106</v>
      </c>
      <c r="M44" s="111">
        <v>219389</v>
      </c>
      <c r="N44" s="126">
        <f>SUM(B44:M44)</f>
        <v>2924856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266683</v>
      </c>
      <c r="L46" s="12">
        <f t="shared" si="10"/>
        <v>229106</v>
      </c>
      <c r="M46" s="12">
        <f t="shared" si="10"/>
        <v>219389</v>
      </c>
      <c r="N46" s="12">
        <f t="shared" si="10"/>
        <v>2924856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2692620</v>
      </c>
      <c r="L48" s="19">
        <f t="shared" si="11"/>
        <v>2187413</v>
      </c>
      <c r="M48" s="19">
        <f t="shared" si="11"/>
        <v>1215435.7654521898</v>
      </c>
      <c r="N48" s="19">
        <f t="shared" si="11"/>
        <v>24553373.765452191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717309</v>
      </c>
      <c r="L50" s="12">
        <f t="shared" si="12"/>
        <v>490730</v>
      </c>
      <c r="M50" s="12">
        <f t="shared" si="12"/>
        <v>-450759.76545218984</v>
      </c>
      <c r="N50" s="12">
        <f>SUM(B50:M50)</f>
        <v>1906375.2345478102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>SUM(B56:M56)</f>
        <v>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13"/>
        <v>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-9522</v>
      </c>
      <c r="L59" s="7">
        <v>-27330</v>
      </c>
      <c r="M59" s="7">
        <v>-20000</v>
      </c>
      <c r="N59" s="10">
        <f t="shared" si="13"/>
        <v>-272737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631915</v>
      </c>
      <c r="L60" s="7">
        <v>-34869</v>
      </c>
      <c r="M60" s="7">
        <v>-15000</v>
      </c>
      <c r="N60" s="22">
        <f t="shared" si="13"/>
        <v>1536962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622393</v>
      </c>
      <c r="L61" s="19">
        <f t="shared" si="14"/>
        <v>-62199</v>
      </c>
      <c r="M61" s="19">
        <f t="shared" si="14"/>
        <v>95000</v>
      </c>
      <c r="N61" s="19">
        <f t="shared" si="14"/>
        <v>2989010</v>
      </c>
      <c r="O61" s="165">
        <f>+N9-N20-N37-N46-N59-N60</f>
        <v>-304775.76545218937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3315013</v>
      </c>
      <c r="L64" s="19">
        <f>+L61+L48</f>
        <v>2125214</v>
      </c>
      <c r="M64" s="19">
        <f t="shared" si="15"/>
        <v>1310435.7654521898</v>
      </c>
      <c r="N64" s="19">
        <f t="shared" si="15"/>
        <v>27542383.765452191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94916</v>
      </c>
      <c r="L65" s="14">
        <f t="shared" si="16"/>
        <v>552929</v>
      </c>
      <c r="M65" s="14">
        <f t="shared" si="16"/>
        <v>-545759.76545218984</v>
      </c>
      <c r="N65" s="14">
        <f>+N13-N64</f>
        <v>-1082634.7654521912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-1089804</v>
      </c>
      <c r="L66" s="12">
        <f t="shared" si="17"/>
        <v>-536875</v>
      </c>
      <c r="M66" s="12">
        <f t="shared" si="17"/>
        <v>-1082634.7654521898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14326363</v>
      </c>
      <c r="L67" s="12">
        <f t="shared" si="18"/>
        <v>14879292</v>
      </c>
      <c r="M67" s="12">
        <f t="shared" si="18"/>
        <v>14333532.234547811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1373401.7392051909</v>
      </c>
      <c r="L75" s="31">
        <f t="shared" si="21"/>
        <v>452931.529269889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1865136.8117403733</v>
      </c>
      <c r="L76" s="31">
        <f t="shared" si="21"/>
        <v>2318068.3410102623</v>
      </c>
      <c r="M76" s="31">
        <f t="shared" si="21"/>
        <v>2318068.3410102623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1865136.8117403742</v>
      </c>
      <c r="L77" s="122">
        <f t="shared" si="21"/>
        <v>2318068.3410102632</v>
      </c>
      <c r="M77" s="122">
        <f t="shared" si="21"/>
        <v>2318068.3410102632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5920-6F6B-423D-AF1E-C313BD1F4B89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L56" sqref="L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3345135</v>
      </c>
      <c r="L5" s="101">
        <v>1696220</v>
      </c>
      <c r="M5" s="101">
        <v>528176</v>
      </c>
      <c r="N5" s="102">
        <f>SUM(B5:M5)</f>
        <v>24084173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64794</v>
      </c>
      <c r="L6" s="101">
        <v>335103.49</v>
      </c>
      <c r="M6" s="101">
        <v>236500</v>
      </c>
      <c r="N6" s="103">
        <f>SUM(B6:M6)</f>
        <v>1728756.49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3409929</v>
      </c>
      <c r="L9" s="12">
        <f t="shared" si="0"/>
        <v>2031323.49</v>
      </c>
      <c r="M9" s="12">
        <f t="shared" si="0"/>
        <v>764676</v>
      </c>
      <c r="N9" s="12">
        <f t="shared" si="0"/>
        <v>25812929.489999998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3409929</v>
      </c>
      <c r="L13" s="14">
        <f t="shared" si="1"/>
        <v>2031323.49</v>
      </c>
      <c r="M13" s="14">
        <f t="shared" si="1"/>
        <v>764676</v>
      </c>
      <c r="N13" s="14">
        <f t="shared" si="1"/>
        <v>25812929.489999998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1162185</v>
      </c>
      <c r="L16" s="101">
        <v>804888</v>
      </c>
      <c r="M16" s="101">
        <v>279546</v>
      </c>
      <c r="N16" s="103">
        <f>SUM(B16:M16)</f>
        <v>9844252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1162185</v>
      </c>
      <c r="L20" s="12">
        <f t="shared" si="2"/>
        <v>804888</v>
      </c>
      <c r="M20" s="12">
        <f t="shared" si="2"/>
        <v>279546</v>
      </c>
      <c r="N20" s="12">
        <f t="shared" si="2"/>
        <v>9844252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2182950</v>
      </c>
      <c r="L23" s="7">
        <f t="shared" si="3"/>
        <v>891332</v>
      </c>
      <c r="M23" s="7">
        <f t="shared" si="3"/>
        <v>248630</v>
      </c>
      <c r="N23" s="7">
        <f>SUM(B23:M23)</f>
        <v>14239921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64794</v>
      </c>
      <c r="L24" s="7">
        <f t="shared" si="3"/>
        <v>335103.49</v>
      </c>
      <c r="M24" s="7">
        <f t="shared" si="3"/>
        <v>236500</v>
      </c>
      <c r="N24" s="7">
        <f>SUM(B24:M24)</f>
        <v>1728756.49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2247744</v>
      </c>
      <c r="L27" s="12">
        <f t="shared" si="4"/>
        <v>1226435.49</v>
      </c>
      <c r="M27" s="12">
        <f>SUM(M23:M26)</f>
        <v>485130</v>
      </c>
      <c r="N27" s="12">
        <f t="shared" si="4"/>
        <v>15968677.49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0.65917618812591117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0.61863096539221984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668253</v>
      </c>
      <c r="L30" s="101">
        <v>473668.86290563812</v>
      </c>
      <c r="M30" s="101">
        <v>358700.97955063812</v>
      </c>
      <c r="N30" s="103">
        <f>SUM(B30:M30)</f>
        <v>6021324.8424562765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199754</v>
      </c>
      <c r="L31" s="101">
        <v>186120.15636425081</v>
      </c>
      <c r="M31" s="101">
        <v>178852.28590155178</v>
      </c>
      <c r="N31" s="103">
        <f>SUM(B31:M31)</f>
        <v>2119536.4422658025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868007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8140861.2847220786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1332231</v>
      </c>
      <c r="L37" s="101">
        <v>991100.01926988899</v>
      </c>
      <c r="M37" s="101">
        <v>793229.76545218984</v>
      </c>
      <c r="N37" s="103">
        <f>SUM(B37:M37)</f>
        <v>12498748.784722079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-868007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-8140861.2847220786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-59823</v>
      </c>
      <c r="L39" s="109">
        <v>-55277</v>
      </c>
      <c r="M39" s="109">
        <v>-55119</v>
      </c>
      <c r="N39" s="103">
        <f>SUM(B39:M39)</f>
        <v>-800926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-2456</v>
      </c>
      <c r="L40" s="101">
        <v>-2414</v>
      </c>
      <c r="M40" s="101">
        <v>-1960</v>
      </c>
      <c r="N40" s="103">
        <f>SUM(B40:M40)</f>
        <v>-50277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395745</v>
      </c>
      <c r="L42" s="12">
        <f t="shared" si="9"/>
        <v>266420</v>
      </c>
      <c r="M42" s="12">
        <f t="shared" si="9"/>
        <v>178947.5</v>
      </c>
      <c r="N42" s="12">
        <f t="shared" si="9"/>
        <v>3416194.5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266683</v>
      </c>
      <c r="L44" s="111">
        <v>230229</v>
      </c>
      <c r="M44" s="111">
        <v>219389</v>
      </c>
      <c r="N44" s="126">
        <f>SUM(B44:M44)</f>
        <v>2925979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266683</v>
      </c>
      <c r="L46" s="12">
        <f t="shared" si="10"/>
        <v>230229</v>
      </c>
      <c r="M46" s="12">
        <f t="shared" si="10"/>
        <v>219389</v>
      </c>
      <c r="N46" s="12">
        <f t="shared" si="10"/>
        <v>2925979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2692620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24327286.784722079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717309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1485642.7052779212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>SUM(B56:M56)</f>
        <v>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si="13"/>
        <v>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-9522</v>
      </c>
      <c r="L59" s="7">
        <v>-15000</v>
      </c>
      <c r="M59" s="7">
        <v>-20000</v>
      </c>
      <c r="N59" s="10">
        <f t="shared" si="13"/>
        <v>-260407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631915</v>
      </c>
      <c r="L60" s="7">
        <v>-15000</v>
      </c>
      <c r="M60" s="7">
        <v>-15000</v>
      </c>
      <c r="N60" s="22">
        <f t="shared" si="13"/>
        <v>1556831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622393</v>
      </c>
      <c r="L61" s="19">
        <f t="shared" si="14"/>
        <v>-30000</v>
      </c>
      <c r="M61" s="19">
        <f t="shared" si="14"/>
        <v>95000</v>
      </c>
      <c r="N61" s="19">
        <f t="shared" si="14"/>
        <v>3021209</v>
      </c>
      <c r="O61" s="165">
        <f>+N9-N20-N37-N46-N59-N60</f>
        <v>-752474.29472208023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3315013</v>
      </c>
      <c r="L64" s="19">
        <f>+L61+L48</f>
        <v>1931326.019269889</v>
      </c>
      <c r="M64" s="19">
        <f t="shared" si="15"/>
        <v>1310435.7654521898</v>
      </c>
      <c r="N64" s="19">
        <f t="shared" si="15"/>
        <v>27348495.784722079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94916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-1535566.2947220802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-1089804</v>
      </c>
      <c r="L66" s="12">
        <f t="shared" si="17"/>
        <v>-989806.529269889</v>
      </c>
      <c r="M66" s="12">
        <f t="shared" si="17"/>
        <v>-1535566.2947220788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14326363</v>
      </c>
      <c r="L67" s="12">
        <f t="shared" si="18"/>
        <v>14426360.470730111</v>
      </c>
      <c r="M67" s="12">
        <f t="shared" si="18"/>
        <v>13880600.705277922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1373401.7392051909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1865136.8117403733</v>
      </c>
      <c r="L76" s="31">
        <f t="shared" si="21"/>
        <v>1865136.8117403733</v>
      </c>
      <c r="M76" s="31">
        <f t="shared" si="21"/>
        <v>1865136.8117403733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1865136.8117403742</v>
      </c>
      <c r="L77" s="122">
        <f t="shared" si="21"/>
        <v>1865136.8117403742</v>
      </c>
      <c r="M77" s="122">
        <f t="shared" si="21"/>
        <v>1865136.8117403742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5AC3-6264-41E5-AA1A-9733EB93236C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K56" sqref="K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2868157</v>
      </c>
      <c r="K5" s="101">
        <v>2160785</v>
      </c>
      <c r="L5" s="101">
        <v>1696220</v>
      </c>
      <c r="M5" s="101">
        <v>528176</v>
      </c>
      <c r="N5" s="102">
        <f>SUM(B5:M5)</f>
        <v>22899823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208609</v>
      </c>
      <c r="K6" s="101">
        <v>65935.13</v>
      </c>
      <c r="L6" s="101">
        <v>335103.49</v>
      </c>
      <c r="M6" s="101">
        <v>236500</v>
      </c>
      <c r="N6" s="103">
        <f>SUM(B6:M6)</f>
        <v>1729897.6199999999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3076766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24629720.620000001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3076766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24629720.620000001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1101014</v>
      </c>
      <c r="K16" s="101">
        <v>807534</v>
      </c>
      <c r="L16" s="101">
        <v>804888</v>
      </c>
      <c r="M16" s="101">
        <v>279546</v>
      </c>
      <c r="N16" s="103">
        <f>SUM(B16:M16)</f>
        <v>9489601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1101014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9489601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1767143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13410222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208609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1729897.6199999999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1975752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15140119.619999999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0.64215218186888445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0.61470935272021765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608930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6012773.0163720744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173525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2146924.8875551955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782455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8159697.9039272703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1185685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12446969.65392727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-782455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-8159697.9039272703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-67112</v>
      </c>
      <c r="K39" s="109">
        <v>-55277</v>
      </c>
      <c r="L39" s="109">
        <v>-55277</v>
      </c>
      <c r="M39" s="109">
        <v>-55119</v>
      </c>
      <c r="N39" s="103">
        <f>SUM(B39:M39)</f>
        <v>-796380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-2456</v>
      </c>
      <c r="K40" s="101">
        <v>-2414</v>
      </c>
      <c r="L40" s="101">
        <v>-2414</v>
      </c>
      <c r="M40" s="101">
        <v>-1960</v>
      </c>
      <c r="N40" s="103">
        <f>SUM(B40:M40)</f>
        <v>-50235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328222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3350166.75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256641</v>
      </c>
      <c r="K44" s="111">
        <v>289111</v>
      </c>
      <c r="L44" s="111">
        <v>230229</v>
      </c>
      <c r="M44" s="111">
        <v>219389</v>
      </c>
      <c r="N44" s="126">
        <f>SUM(B44:M44)</f>
        <v>2948407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256641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2948407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2468332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23947872.65392727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608434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681847.96607273025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>
        <v>1000000</v>
      </c>
      <c r="K55" s="10"/>
      <c r="L55" s="10"/>
      <c r="M55" s="10"/>
      <c r="N55" s="10">
        <f t="shared" si="13"/>
        <v>1426370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-14326</v>
      </c>
      <c r="K59" s="7">
        <v>-15000</v>
      </c>
      <c r="L59" s="7">
        <v>-15000</v>
      </c>
      <c r="M59" s="7">
        <v>-20000</v>
      </c>
      <c r="N59" s="10">
        <f t="shared" si="13"/>
        <v>-265885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38583</v>
      </c>
      <c r="K60" s="7">
        <v>-15000</v>
      </c>
      <c r="L60" s="7">
        <v>-15000</v>
      </c>
      <c r="M60" s="7">
        <v>-15000</v>
      </c>
      <c r="N60" s="22">
        <f t="shared" si="13"/>
        <v>909916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1024257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3590816</v>
      </c>
      <c r="O61" s="165">
        <f>+N9-N20-N37-N46-N59-N60</f>
        <v>-899288.03392726928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3492589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27538688.65392727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-415823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-2908968.0339272693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-1184720</v>
      </c>
      <c r="K66" s="12">
        <f t="shared" si="17"/>
        <v>-2463205.7392051909</v>
      </c>
      <c r="L66" s="12">
        <f t="shared" si="17"/>
        <v>-2363208.2684750799</v>
      </c>
      <c r="M66" s="12">
        <f t="shared" si="17"/>
        <v>-2908968.0339272697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14231447</v>
      </c>
      <c r="K67" s="12">
        <f t="shared" si="18"/>
        <v>12952961.260794809</v>
      </c>
      <c r="L67" s="12">
        <f t="shared" si="18"/>
        <v>13052958.73152492</v>
      </c>
      <c r="M67" s="12">
        <f t="shared" si="18"/>
        <v>12507198.966072731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-572092.52882934827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491735.07253518212</v>
      </c>
      <c r="K76" s="31">
        <f t="shared" si="21"/>
        <v>491735.07253518235</v>
      </c>
      <c r="L76" s="31">
        <f t="shared" si="21"/>
        <v>491735.07253518235</v>
      </c>
      <c r="M76" s="31">
        <f t="shared" si="21"/>
        <v>491735.07253518235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491735.07253518328</v>
      </c>
      <c r="K77" s="122">
        <f t="shared" si="21"/>
        <v>491735.07253518328</v>
      </c>
      <c r="L77" s="122">
        <f t="shared" si="21"/>
        <v>491735.07253518328</v>
      </c>
      <c r="M77" s="122">
        <f t="shared" si="21"/>
        <v>491735.07253518328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D76-6206-43D4-BC19-2FC77ECA49B5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I2" sqref="I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2685762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22094865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216630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1608205.71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2902392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23703070.710000001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2902392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23703070.710000001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981293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9108944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981293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9108944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1704469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12985921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216630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1608205.71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1921099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14594126.710000001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0.66190197602529222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0.61570616265524358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588831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5964079.7438977128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153783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2166241.4712002086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742614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8130321.215097921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1143794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12400655.215097923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-742614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-8130321.215097921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-67687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-795705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-4015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-50193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323788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3333946.0000000019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237460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2935176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237460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2935176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2285155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23508387.215097919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617237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194683.49490207853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0</v>
      </c>
      <c r="J53" s="10"/>
      <c r="K53" s="10"/>
      <c r="L53" s="10"/>
      <c r="M53" s="10">
        <v>130000</v>
      </c>
      <c r="N53" s="10">
        <f t="shared" ref="N53:N60" si="13">SUM(B53:M53)</f>
        <v>198415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-10436</v>
      </c>
      <c r="D59" s="7">
        <v>-15184</v>
      </c>
      <c r="E59" s="7">
        <v>-10527</v>
      </c>
      <c r="F59" s="7">
        <v>-9933</v>
      </c>
      <c r="G59" s="7">
        <v>-127618</v>
      </c>
      <c r="H59" s="7">
        <v>-8350</v>
      </c>
      <c r="I59" s="7">
        <v>-9329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-271559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302140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856333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-113283</v>
      </c>
      <c r="D61" s="19">
        <f t="shared" si="14"/>
        <v>369108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532101</v>
      </c>
      <c r="I61" s="19">
        <f t="shared" si="14"/>
        <v>292811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2531559</v>
      </c>
      <c r="O61" s="165">
        <f>+N9-N20-N37-N46-N59-N60</f>
        <v>-1326478.5050979219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2413366</v>
      </c>
      <c r="D64" s="19">
        <f t="shared" si="15"/>
        <v>2432020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2446783</v>
      </c>
      <c r="I64" s="19">
        <f t="shared" si="15"/>
        <v>2577966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26039946.215097919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234715</v>
      </c>
      <c r="D65" s="14">
        <f t="shared" si="16"/>
        <v>100983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-807389</v>
      </c>
      <c r="I65" s="14">
        <f t="shared" si="16"/>
        <v>324426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-2336875.5050979182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-876957</v>
      </c>
      <c r="D66" s="12">
        <f t="shared" si="17"/>
        <v>-775974</v>
      </c>
      <c r="E66" s="12">
        <f t="shared" si="17"/>
        <v>-373337</v>
      </c>
      <c r="F66" s="12">
        <f t="shared" si="17"/>
        <v>-621799</v>
      </c>
      <c r="G66" s="12">
        <f t="shared" si="17"/>
        <v>-285934</v>
      </c>
      <c r="H66" s="12">
        <f t="shared" si="17"/>
        <v>-1093323</v>
      </c>
      <c r="I66" s="12">
        <f>H66+I65</f>
        <v>-768897</v>
      </c>
      <c r="J66" s="12">
        <f t="shared" si="17"/>
        <v>-612627.47117065173</v>
      </c>
      <c r="K66" s="12">
        <f t="shared" si="17"/>
        <v>-1891113.2103758426</v>
      </c>
      <c r="L66" s="12">
        <f t="shared" si="17"/>
        <v>-1791115.7396457316</v>
      </c>
      <c r="M66" s="12">
        <f t="shared" si="17"/>
        <v>-2336875.5050979215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14539210</v>
      </c>
      <c r="D67" s="12">
        <f t="shared" si="18"/>
        <v>14640193</v>
      </c>
      <c r="E67" s="12">
        <f t="shared" si="18"/>
        <v>15042830</v>
      </c>
      <c r="F67" s="12">
        <f>+$B$63+F66</f>
        <v>14794368</v>
      </c>
      <c r="G67" s="12">
        <f t="shared" si="18"/>
        <v>15130233</v>
      </c>
      <c r="H67" s="12">
        <f t="shared" si="18"/>
        <v>14322844</v>
      </c>
      <c r="I67" s="12">
        <f t="shared" si="18"/>
        <v>14647270</v>
      </c>
      <c r="J67" s="12">
        <f t="shared" si="18"/>
        <v>14803539.528829347</v>
      </c>
      <c r="K67" s="12">
        <f t="shared" si="18"/>
        <v>13525053.789624158</v>
      </c>
      <c r="L67" s="12">
        <f t="shared" si="18"/>
        <v>13625051.260354269</v>
      </c>
      <c r="M67" s="12">
        <f t="shared" si="18"/>
        <v>13079291.494902078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174342.35144934477</v>
      </c>
      <c r="D75" s="31">
        <f t="shared" si="21"/>
        <v>-123810.36983360443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-59464.191258801147</v>
      </c>
      <c r="I75" s="31">
        <f t="shared" si="21"/>
        <v>78445.115342379082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83322.491266217781</v>
      </c>
      <c r="D76" s="31">
        <f t="shared" si="21"/>
        <v>-40487.878567386651</v>
      </c>
      <c r="E76" s="31">
        <f t="shared" si="21"/>
        <v>426169.04534602514</v>
      </c>
      <c r="F76" s="31">
        <f t="shared" si="21"/>
        <v>563232.38264401979</v>
      </c>
      <c r="G76" s="31">
        <f t="shared" si="21"/>
        <v>1044846.6772809525</v>
      </c>
      <c r="H76" s="31">
        <f t="shared" si="21"/>
        <v>985382.48602215131</v>
      </c>
      <c r="I76" s="31">
        <f t="shared" si="21"/>
        <v>1063827.6013645304</v>
      </c>
      <c r="J76" s="31">
        <f t="shared" si="21"/>
        <v>1063827.6013645304</v>
      </c>
      <c r="K76" s="31">
        <f t="shared" si="21"/>
        <v>1063827.6013645306</v>
      </c>
      <c r="L76" s="31">
        <f t="shared" si="21"/>
        <v>1063827.6013645306</v>
      </c>
      <c r="M76" s="31">
        <f t="shared" si="21"/>
        <v>1063827.6013645306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83322.491266217083</v>
      </c>
      <c r="D77" s="122">
        <f t="shared" si="21"/>
        <v>-40487.878567386419</v>
      </c>
      <c r="E77" s="122">
        <f t="shared" si="21"/>
        <v>426169.04534602538</v>
      </c>
      <c r="F77" s="122">
        <f>+F67-F72</f>
        <v>563232.38264402002</v>
      </c>
      <c r="G77" s="122">
        <f t="shared" si="21"/>
        <v>1044846.6772809532</v>
      </c>
      <c r="H77" s="122">
        <f t="shared" si="21"/>
        <v>985382.48602215201</v>
      </c>
      <c r="I77" s="122">
        <f t="shared" si="21"/>
        <v>1063827.6013645306</v>
      </c>
      <c r="J77" s="122">
        <f t="shared" si="21"/>
        <v>1063827.6013645306</v>
      </c>
      <c r="K77" s="122">
        <f t="shared" si="21"/>
        <v>1063827.6013645325</v>
      </c>
      <c r="L77" s="122">
        <f t="shared" si="21"/>
        <v>1063827.6013645325</v>
      </c>
      <c r="M77" s="122">
        <f t="shared" si="21"/>
        <v>1063827.6013645306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 activeCell="F56" sqref="F56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1585130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21719749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54264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1644630.8299999998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1639394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23364379.829999998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1639394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23364379.829999998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696667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8993429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696667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8993429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888463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12726320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54264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1644630.8299999998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942727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14370950.83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0.57504602310365904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0.61507948999988504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467724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5952887.3296833504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199869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2207299.1207569498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667593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8160186.4504403006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950309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12452291.450440302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-667593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-8160186.4504403006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-68497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-795030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-4015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-50151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204134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3356434.0000000019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346288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2935903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346288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2935903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1914682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23445952.450440302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-275288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-81572.620440300554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11394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323415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13"/>
        <v>426370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-124203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-394609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529057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539193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416248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2216369</v>
      </c>
      <c r="O61" s="10">
        <f>+N9-N20-N37-N46-N59-N60</f>
        <v>-1161827.6204403043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2330930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25662321.450440302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-691536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-2297941.6204403043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-975944</v>
      </c>
      <c r="I66" s="12">
        <f>H66+I65</f>
        <v>-729963.11534237908</v>
      </c>
      <c r="J66" s="12">
        <f t="shared" si="17"/>
        <v>-573693.58651303081</v>
      </c>
      <c r="K66" s="12">
        <f t="shared" si="17"/>
        <v>-1852179.3257182217</v>
      </c>
      <c r="L66" s="12">
        <f t="shared" si="17"/>
        <v>-1752181.8549881107</v>
      </c>
      <c r="M66" s="12">
        <f t="shared" si="17"/>
        <v>-2297941.6204403006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14440223</v>
      </c>
      <c r="I67" s="12">
        <f t="shared" si="18"/>
        <v>14686203.884657621</v>
      </c>
      <c r="J67" s="12">
        <f t="shared" si="18"/>
        <v>14842473.413486969</v>
      </c>
      <c r="K67" s="12">
        <f t="shared" si="18"/>
        <v>13563987.674281778</v>
      </c>
      <c r="L67" s="12">
        <f t="shared" si="18"/>
        <v>13663985.145011889</v>
      </c>
      <c r="M67" s="12">
        <f t="shared" si="18"/>
        <v>13118225.379559699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56388.808741198853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1102761.4860221513</v>
      </c>
      <c r="I76" s="31">
        <f t="shared" si="21"/>
        <v>1102761.4860221513</v>
      </c>
      <c r="J76" s="31">
        <f t="shared" si="21"/>
        <v>1102761.4860221513</v>
      </c>
      <c r="K76" s="31">
        <f t="shared" si="21"/>
        <v>1102761.4860221515</v>
      </c>
      <c r="L76" s="31">
        <f t="shared" si="21"/>
        <v>1102761.4860221515</v>
      </c>
      <c r="M76" s="31">
        <f t="shared" si="21"/>
        <v>1102761.4860221515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1102761.486022152</v>
      </c>
      <c r="I77" s="122">
        <f t="shared" si="21"/>
        <v>1102761.486022152</v>
      </c>
      <c r="J77" s="122">
        <f t="shared" si="21"/>
        <v>1102761.486022152</v>
      </c>
      <c r="K77" s="122">
        <f t="shared" si="21"/>
        <v>1102761.486022152</v>
      </c>
      <c r="L77" s="122">
        <f t="shared" si="21"/>
        <v>1102761.486022152</v>
      </c>
      <c r="M77" s="122">
        <f t="shared" si="21"/>
        <v>1102761.486022152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1697985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22983660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119864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1668249.75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1817849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24651909.75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1817849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24651909.75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653926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9972411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653926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9972411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1044059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13011249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119864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1668249.75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1163923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14679498.75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0.64027485231171566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0.59547105676062273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485372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6142399.6395991482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167280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2230910.0395823508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652652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8373309.6791814994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962901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12742819.179181501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-652652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-8373309.6791814994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-70762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-794355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-4015</v>
      </c>
      <c r="G40" s="101">
        <v>-4015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-50109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257422</v>
      </c>
      <c r="G42" s="12">
        <f t="shared" si="9"/>
        <v>226032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3434555.5000000019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216572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2897843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216572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2897843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1683153</v>
      </c>
      <c r="G48" s="19">
        <f t="shared" si="11"/>
        <v>1749182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24678119.179181501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184303</v>
      </c>
      <c r="G50" s="12">
        <f t="shared" si="12"/>
        <v>68667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-26209.429181499407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>
        <v>0</v>
      </c>
      <c r="G53" s="10">
        <v>0</v>
      </c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-127618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-285406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-139580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-4864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-267198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2328121</v>
      </c>
      <c r="O61" s="10">
        <f>+N9-N20-N37-N46-N59-N60</f>
        <v>-670893.42918150127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2115918</v>
      </c>
      <c r="G64" s="19">
        <f t="shared" si="15"/>
        <v>1481984</v>
      </c>
      <c r="H64" s="19">
        <f>+H61+H48</f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27006240.179181501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-248462</v>
      </c>
      <c r="G65" s="14">
        <f t="shared" si="16"/>
        <v>335865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-2354330.4291815013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-620273</v>
      </c>
      <c r="G66" s="12">
        <f t="shared" si="17"/>
        <v>-284408</v>
      </c>
      <c r="H66" s="12">
        <f t="shared" si="17"/>
        <v>-1032332.8087411989</v>
      </c>
      <c r="I66" s="12">
        <f>H66+I65</f>
        <v>-786351.92408357793</v>
      </c>
      <c r="J66" s="12">
        <f t="shared" si="17"/>
        <v>-630082.39525422966</v>
      </c>
      <c r="K66" s="12">
        <f t="shared" si="17"/>
        <v>-1908568.1344594206</v>
      </c>
      <c r="L66" s="12">
        <f t="shared" si="17"/>
        <v>-1808570.6637293096</v>
      </c>
      <c r="M66" s="12">
        <f t="shared" si="17"/>
        <v>-2354330.4291814994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14795894</v>
      </c>
      <c r="G67" s="12">
        <f t="shared" si="18"/>
        <v>15131759</v>
      </c>
      <c r="H67" s="12">
        <f t="shared" si="18"/>
        <v>14383834.191258801</v>
      </c>
      <c r="I67" s="12">
        <f t="shared" si="18"/>
        <v>14629815.075916423</v>
      </c>
      <c r="J67" s="12">
        <f t="shared" si="18"/>
        <v>14786084.60474577</v>
      </c>
      <c r="K67" s="12">
        <f t="shared" si="18"/>
        <v>13507598.865540579</v>
      </c>
      <c r="L67" s="12">
        <f t="shared" si="18"/>
        <v>13607596.33627069</v>
      </c>
      <c r="M67" s="12">
        <f t="shared" si="18"/>
        <v>13061836.570818501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137063.33729799464</v>
      </c>
      <c r="G75" s="31">
        <f t="shared" si="21"/>
        <v>481614.29463693267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564758.38264401979</v>
      </c>
      <c r="G76" s="31">
        <f t="shared" si="21"/>
        <v>1046372.6772809525</v>
      </c>
      <c r="H76" s="31">
        <f t="shared" si="21"/>
        <v>1046372.6772809525</v>
      </c>
      <c r="I76" s="31">
        <f t="shared" si="21"/>
        <v>1046372.6772809525</v>
      </c>
      <c r="J76" s="31">
        <f t="shared" si="21"/>
        <v>1046372.6772809525</v>
      </c>
      <c r="K76" s="31">
        <f t="shared" si="21"/>
        <v>1046372.6772809527</v>
      </c>
      <c r="L76" s="31">
        <f t="shared" si="21"/>
        <v>1046372.6772809527</v>
      </c>
      <c r="M76" s="31">
        <f t="shared" si="21"/>
        <v>1046372.6772809527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564758.38264402002</v>
      </c>
      <c r="G77" s="122">
        <f t="shared" si="21"/>
        <v>1046372.6772809532</v>
      </c>
      <c r="H77" s="122">
        <f t="shared" si="21"/>
        <v>1046372.6772809532</v>
      </c>
      <c r="I77" s="122">
        <f t="shared" si="21"/>
        <v>1046372.6772809532</v>
      </c>
      <c r="J77" s="122">
        <f t="shared" si="21"/>
        <v>1046372.6772809532</v>
      </c>
      <c r="K77" s="122">
        <f t="shared" si="21"/>
        <v>1046372.6772809532</v>
      </c>
      <c r="L77" s="122">
        <f t="shared" si="21"/>
        <v>1046372.6772809532</v>
      </c>
      <c r="M77" s="122">
        <f t="shared" si="21"/>
        <v>1046372.6772809532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1806314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22793828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61142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1617355.75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1867456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24411183.75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1867456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24411183.75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561552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9882599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561552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9882599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1244762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12911229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61142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1617355.75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1305904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14528584.75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0.69929572637855997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0.59516100893714341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445852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6156893.0504397862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175467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2247137.9233786454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621319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8404030.9738184325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959248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12816577.473818433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-621319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-8404030.9738184325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-70762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-793680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/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-46052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261437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3482324.5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242860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2921870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242860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2921870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1687168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24690824.473818433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180288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-279640.72381843207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-9933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-177788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342698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119716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432765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2560319</v>
      </c>
      <c r="O61" s="10">
        <f>+N9-N20-N37-N46-N59-N60</f>
        <v>-1151790.7238184325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2119933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27251143.473818433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-252477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-2839959.7238184325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-624288</v>
      </c>
      <c r="G66" s="12">
        <f t="shared" si="17"/>
        <v>-770037.29463693267</v>
      </c>
      <c r="H66" s="12">
        <f t="shared" si="17"/>
        <v>-1517962.1033781315</v>
      </c>
      <c r="I66" s="12">
        <f>H66+I65</f>
        <v>-1271981.2187205106</v>
      </c>
      <c r="J66" s="12">
        <f t="shared" si="17"/>
        <v>-1115711.6898911623</v>
      </c>
      <c r="K66" s="12">
        <f t="shared" si="17"/>
        <v>-2394197.4290963532</v>
      </c>
      <c r="L66" s="12">
        <f t="shared" si="17"/>
        <v>-2294199.9583662422</v>
      </c>
      <c r="M66" s="12">
        <f t="shared" si="17"/>
        <v>-2839959.7238184321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14791879</v>
      </c>
      <c r="G67" s="12">
        <f t="shared" si="18"/>
        <v>14646129.705363067</v>
      </c>
      <c r="H67" s="12">
        <f t="shared" si="18"/>
        <v>13898204.896621868</v>
      </c>
      <c r="I67" s="12">
        <f t="shared" si="18"/>
        <v>14144185.781279489</v>
      </c>
      <c r="J67" s="12">
        <f t="shared" si="18"/>
        <v>14300455.310108837</v>
      </c>
      <c r="K67" s="12">
        <f t="shared" si="18"/>
        <v>13021969.570903648</v>
      </c>
      <c r="L67" s="12">
        <f t="shared" si="18"/>
        <v>13121967.041633759</v>
      </c>
      <c r="M67" s="12">
        <f t="shared" si="18"/>
        <v>12576207.276181567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133048.33729799464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560743.38264401979</v>
      </c>
      <c r="G76" s="31">
        <f t="shared" si="21"/>
        <v>560743.38264401979</v>
      </c>
      <c r="H76" s="31">
        <f t="shared" si="21"/>
        <v>560743.38264401979</v>
      </c>
      <c r="I76" s="31">
        <f t="shared" si="21"/>
        <v>560743.38264401979</v>
      </c>
      <c r="J76" s="31">
        <f t="shared" si="21"/>
        <v>560743.38264401979</v>
      </c>
      <c r="K76" s="31">
        <f t="shared" si="21"/>
        <v>560743.38264402002</v>
      </c>
      <c r="L76" s="31">
        <f t="shared" si="21"/>
        <v>560743.38264402002</v>
      </c>
      <c r="M76" s="31">
        <f t="shared" si="21"/>
        <v>560743.38264402002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560743.38264402002</v>
      </c>
      <c r="G77" s="122">
        <f t="shared" si="21"/>
        <v>560743.38264402002</v>
      </c>
      <c r="H77" s="122">
        <f t="shared" si="21"/>
        <v>560743.38264402002</v>
      </c>
      <c r="I77" s="122">
        <f t="shared" si="21"/>
        <v>560743.38264402002</v>
      </c>
      <c r="J77" s="122">
        <f t="shared" si="21"/>
        <v>560743.38264402002</v>
      </c>
      <c r="K77" s="122">
        <f t="shared" si="21"/>
        <v>560743.38264402188</v>
      </c>
      <c r="L77" s="122">
        <f t="shared" si="21"/>
        <v>560743.38264402188</v>
      </c>
      <c r="M77" s="122">
        <f t="shared" si="21"/>
        <v>560743.38264402002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U88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2529009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22321646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46304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1611289.75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2575313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23932935.75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2575313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23932935.75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975886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9816095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975886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9816095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1553123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12505551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46304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1611289.75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1599427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14116840.75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0.62106120692902178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0.58984994141389446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676361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6206605.8017404247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210175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2256087.009376002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886536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8462692.8111164272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1365689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12891486.811116427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-886536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-8462692.8111164272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-70762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-793005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-4015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-50025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398686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3495274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248612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2934328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248612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2934328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2509720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24708389.811116427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65593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-775454.06111642672</v>
      </c>
      <c r="O50" s="2"/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>
        <v>11074</v>
      </c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370021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 hidden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-10527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-182855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-337591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-237982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-337044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2197554</v>
      </c>
      <c r="O61" s="10">
        <f>+N9-N20-N37-N46-N59-N60</f>
        <v>-1288137.0611164272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2172676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26905943.811116427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402637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-2973008.0611164272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-371811</v>
      </c>
      <c r="F66" s="12">
        <f t="shared" si="17"/>
        <v>-757336.33729799464</v>
      </c>
      <c r="G66" s="12">
        <f t="shared" si="17"/>
        <v>-903085.63193492731</v>
      </c>
      <c r="H66" s="12">
        <f t="shared" si="17"/>
        <v>-1651010.4406761262</v>
      </c>
      <c r="I66" s="12">
        <f>H66+I65</f>
        <v>-1405029.5560185052</v>
      </c>
      <c r="J66" s="12">
        <f t="shared" si="17"/>
        <v>-1248760.027189157</v>
      </c>
      <c r="K66" s="12">
        <f t="shared" si="17"/>
        <v>-2527245.7663943479</v>
      </c>
      <c r="L66" s="12">
        <f t="shared" si="17"/>
        <v>-2427248.2956642369</v>
      </c>
      <c r="M66" s="12">
        <f t="shared" si="17"/>
        <v>-2973008.0611164267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15044356</v>
      </c>
      <c r="F67" s="12">
        <f>+$B$63+F66</f>
        <v>14658830.662702005</v>
      </c>
      <c r="G67" s="12">
        <f t="shared" si="18"/>
        <v>14513081.368065072</v>
      </c>
      <c r="H67" s="12">
        <f t="shared" si="18"/>
        <v>13765156.559323873</v>
      </c>
      <c r="I67" s="12">
        <f t="shared" si="18"/>
        <v>14011137.443981495</v>
      </c>
      <c r="J67" s="12">
        <f t="shared" si="18"/>
        <v>14167406.972810842</v>
      </c>
      <c r="K67" s="12">
        <f t="shared" si="18"/>
        <v>12888921.233605653</v>
      </c>
      <c r="L67" s="12">
        <f t="shared" si="18"/>
        <v>12988918.704335764</v>
      </c>
      <c r="M67" s="12">
        <f t="shared" si="18"/>
        <v>12443158.938883573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466656.9239134118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427695.04534602514</v>
      </c>
      <c r="F76" s="31">
        <f t="shared" si="21"/>
        <v>427695.04534602514</v>
      </c>
      <c r="G76" s="31">
        <f t="shared" si="21"/>
        <v>427695.04534602514</v>
      </c>
      <c r="H76" s="31">
        <f t="shared" si="21"/>
        <v>427695.04534602514</v>
      </c>
      <c r="I76" s="31">
        <f t="shared" si="21"/>
        <v>427695.04534602514</v>
      </c>
      <c r="J76" s="31">
        <f t="shared" si="21"/>
        <v>427695.04534602514</v>
      </c>
      <c r="K76" s="31">
        <f t="shared" si="21"/>
        <v>427695.04534602538</v>
      </c>
      <c r="L76" s="31">
        <f t="shared" si="21"/>
        <v>427695.04534602538</v>
      </c>
      <c r="M76" s="31">
        <f t="shared" si="21"/>
        <v>427695.04534602538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427695.04534602538</v>
      </c>
      <c r="F77" s="122">
        <f>+F67-F72</f>
        <v>427695.04534602538</v>
      </c>
      <c r="G77" s="122">
        <f t="shared" si="21"/>
        <v>427695.04534602538</v>
      </c>
      <c r="H77" s="122">
        <f t="shared" si="21"/>
        <v>427695.04534602538</v>
      </c>
      <c r="I77" s="122">
        <f t="shared" si="21"/>
        <v>427695.04534602538</v>
      </c>
      <c r="J77" s="122">
        <f t="shared" si="21"/>
        <v>427695.04534602538</v>
      </c>
      <c r="K77" s="122">
        <f t="shared" si="21"/>
        <v>427695.04534602724</v>
      </c>
      <c r="L77" s="122">
        <f t="shared" si="21"/>
        <v>427695.04534602724</v>
      </c>
      <c r="M77" s="122">
        <f t="shared" si="21"/>
        <v>427695.04534602538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2349603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21947351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183400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1597947.75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2533003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23545298.75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2533003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23545298.75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918592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9574091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918592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9574091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1431011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12373260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183400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1597947.75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1614411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13971207.75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0.63735060716469738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0.59337568396748419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481872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6187987.1764412224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167060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2271222.0585886161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648932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8459209.235029839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1014622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12862798.735029839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-648932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-8459209.235029839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-71679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-792330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-6972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-49983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-5690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-90490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281349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3470786.5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214039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2976279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214039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2976279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2062912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24480365.735029839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470091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-935066.98502983851</v>
      </c>
      <c r="O50" s="2">
        <f>+N50-N39-N40</f>
        <v>-92753.985029838514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>
        <v>11824</v>
      </c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358947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-15112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-187328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372468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84609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369180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2504598</v>
      </c>
      <c r="O61" s="10">
        <f>+N9-N20-N37-N46-N59-N60</f>
        <v>-1765150.985029839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2432092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26984963.735029839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100911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-3439664.985029839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-774448</v>
      </c>
      <c r="E66" s="12">
        <f t="shared" si="17"/>
        <v>-838467.9239134118</v>
      </c>
      <c r="F66" s="12">
        <f t="shared" si="17"/>
        <v>-1223993.2612114064</v>
      </c>
      <c r="G66" s="12">
        <f t="shared" si="17"/>
        <v>-1369742.5558483391</v>
      </c>
      <c r="H66" s="12">
        <f t="shared" si="17"/>
        <v>-2117667.364589538</v>
      </c>
      <c r="I66" s="12">
        <f>H66+I65</f>
        <v>-1871686.479931917</v>
      </c>
      <c r="J66" s="12">
        <f t="shared" si="17"/>
        <v>-1715416.9511025688</v>
      </c>
      <c r="K66" s="12">
        <f t="shared" si="17"/>
        <v>-2993902.6903077597</v>
      </c>
      <c r="L66" s="12">
        <f t="shared" si="17"/>
        <v>-2893905.2195776487</v>
      </c>
      <c r="M66" s="12">
        <f t="shared" si="17"/>
        <v>-3439664.9850298385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14641719</v>
      </c>
      <c r="E67" s="12">
        <f t="shared" si="18"/>
        <v>14577699.076086588</v>
      </c>
      <c r="F67" s="12">
        <f>+$B$63+F66</f>
        <v>14192173.738788594</v>
      </c>
      <c r="G67" s="12">
        <f t="shared" si="18"/>
        <v>14046424.44415166</v>
      </c>
      <c r="H67" s="12">
        <f t="shared" si="18"/>
        <v>13298499.635410462</v>
      </c>
      <c r="I67" s="12">
        <f t="shared" si="18"/>
        <v>13544480.520068083</v>
      </c>
      <c r="J67" s="12">
        <f t="shared" si="18"/>
        <v>13700750.04889743</v>
      </c>
      <c r="K67" s="12">
        <f t="shared" si="18"/>
        <v>12422264.309692241</v>
      </c>
      <c r="L67" s="12">
        <f t="shared" si="18"/>
        <v>12522261.780422352</v>
      </c>
      <c r="M67" s="12">
        <f t="shared" si="18"/>
        <v>11976502.014970161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-123882.36983360443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-38961.878567386651</v>
      </c>
      <c r="E76" s="31">
        <f t="shared" si="21"/>
        <v>-38961.878567386651</v>
      </c>
      <c r="F76" s="31">
        <f t="shared" si="21"/>
        <v>-38961.878567386651</v>
      </c>
      <c r="G76" s="31">
        <f t="shared" si="21"/>
        <v>-38961.878567386651</v>
      </c>
      <c r="H76" s="31">
        <f t="shared" si="21"/>
        <v>-38961.878567386651</v>
      </c>
      <c r="I76" s="31">
        <f t="shared" si="21"/>
        <v>-38961.878567386651</v>
      </c>
      <c r="J76" s="31">
        <f t="shared" si="21"/>
        <v>-38961.878567386651</v>
      </c>
      <c r="K76" s="31">
        <f t="shared" si="21"/>
        <v>-38961.878567386419</v>
      </c>
      <c r="L76" s="31">
        <f t="shared" si="21"/>
        <v>-38961.878567386419</v>
      </c>
      <c r="M76" s="31">
        <f t="shared" si="21"/>
        <v>-38961.878567386419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-38961.878567386419</v>
      </c>
      <c r="E77" s="122">
        <f t="shared" si="21"/>
        <v>-38961.878567386419</v>
      </c>
      <c r="F77" s="122">
        <f>+F67-F72</f>
        <v>-38961.878567386419</v>
      </c>
      <c r="G77" s="122">
        <f t="shared" si="21"/>
        <v>-38961.878567386419</v>
      </c>
      <c r="H77" s="122">
        <f t="shared" si="21"/>
        <v>-38961.878567386419</v>
      </c>
      <c r="I77" s="122">
        <f t="shared" si="21"/>
        <v>-38961.878567386419</v>
      </c>
      <c r="J77" s="122">
        <f t="shared" si="21"/>
        <v>-38961.878567386419</v>
      </c>
      <c r="K77" s="122">
        <f t="shared" si="21"/>
        <v>-38961.878567384556</v>
      </c>
      <c r="L77" s="122">
        <f t="shared" si="21"/>
        <v>-38961.878567384556</v>
      </c>
      <c r="M77" s="122">
        <f t="shared" si="21"/>
        <v>-38961.878567386419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2488533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21983124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159548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1600619.25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2648081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23583743.25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2648081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23583743.25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1476722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9740714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1476722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9740714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1011811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12242410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159548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1600619.25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1171359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13843029.25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0.44234258695258943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0.58697336988690296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417207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6264300.5645033997</v>
      </c>
    </row>
    <row r="31" spans="1:14" s="6" customFormat="1" hidden="1" outlineLevel="1">
      <c r="A31" s="100" t="s">
        <v>42</v>
      </c>
      <c r="B31" s="101">
        <v>146522</v>
      </c>
      <c r="C31" s="101">
        <v>161129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2296313.3006928349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578336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8560613.8651962355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878489</v>
      </c>
      <c r="C37" s="101">
        <v>921451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12984570.865196235</v>
      </c>
    </row>
    <row r="38" spans="1:14" s="6" customFormat="1" ht="12.75" hidden="1" customHeight="1" outlineLevel="1">
      <c r="A38" s="6" t="s">
        <v>46</v>
      </c>
      <c r="B38" s="7">
        <f>-B34</f>
        <v>-495075</v>
      </c>
      <c r="C38" s="7">
        <f t="shared" ref="C38:M38" si="8">-C34</f>
        <v>-578336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-8560613.8651962336</v>
      </c>
    </row>
    <row r="39" spans="1:14" s="6" customFormat="1" ht="12.75" hidden="1" customHeight="1" outlineLevel="1">
      <c r="A39" s="100" t="s">
        <v>47</v>
      </c>
      <c r="B39" s="109">
        <v>-71723</v>
      </c>
      <c r="C39" s="109">
        <v>-71723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-791653</v>
      </c>
    </row>
    <row r="40" spans="1:14" s="6" customFormat="1" ht="12.75" hidden="1" customHeight="1" outlineLevel="1">
      <c r="A40" s="100" t="s">
        <v>124</v>
      </c>
      <c r="B40" s="101">
        <v>-6972</v>
      </c>
      <c r="C40" s="101">
        <v>-6972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-49941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298149</v>
      </c>
      <c r="C42" s="12">
        <f t="shared" si="9"/>
        <v>257300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3491163.0000000019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232915</v>
      </c>
      <c r="C44" s="111">
        <v>214291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3006617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232915</v>
      </c>
      <c r="C46" s="12">
        <f>SUM(C44:C45)</f>
        <v>214291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3006617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2526649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24799107.865196235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121432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-1215364.6151962341</v>
      </c>
      <c r="O50" s="2">
        <f>+N50-N39-N40</f>
        <v>-373770.61519623408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>
        <v>31890</v>
      </c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347123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-12034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-192216</v>
      </c>
    </row>
    <row r="60" spans="1:21" s="6" customFormat="1">
      <c r="A60" s="6" t="s">
        <v>134</v>
      </c>
      <c r="B60" s="22">
        <v>-18122</v>
      </c>
      <c r="C60" s="7">
        <v>-134737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-302859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-114881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2100418</v>
      </c>
      <c r="O61" s="10">
        <f>+N9-N20-N37-N46-N59-N60</f>
        <v>-1653083.6151962355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2411768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26899525.865196235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236313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-3315782.6151962355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-875359</v>
      </c>
      <c r="D66" s="12">
        <f t="shared" si="17"/>
        <v>-650565.63016639557</v>
      </c>
      <c r="E66" s="12">
        <f t="shared" si="17"/>
        <v>-714585.55407980736</v>
      </c>
      <c r="F66" s="12">
        <f t="shared" si="17"/>
        <v>-1100110.891377802</v>
      </c>
      <c r="G66" s="12">
        <f t="shared" si="17"/>
        <v>-1245860.1860147347</v>
      </c>
      <c r="H66" s="12">
        <f t="shared" si="17"/>
        <v>-1993784.9947559335</v>
      </c>
      <c r="I66" s="12">
        <f>H66+I65</f>
        <v>-1747804.1100983126</v>
      </c>
      <c r="J66" s="12">
        <f t="shared" si="17"/>
        <v>-1591534.5812689643</v>
      </c>
      <c r="K66" s="12">
        <f t="shared" si="17"/>
        <v>-2870020.3204741552</v>
      </c>
      <c r="L66" s="12">
        <f t="shared" si="17"/>
        <v>-2770022.8497440442</v>
      </c>
      <c r="M66" s="12">
        <f t="shared" si="17"/>
        <v>-3315782.6151962341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14540808</v>
      </c>
      <c r="D67" s="12">
        <f t="shared" si="18"/>
        <v>14765601.369833604</v>
      </c>
      <c r="E67" s="12">
        <f t="shared" si="18"/>
        <v>14701581.445920192</v>
      </c>
      <c r="F67" s="12">
        <f>+$B$63+F66</f>
        <v>14316056.108622197</v>
      </c>
      <c r="G67" s="12">
        <f t="shared" si="18"/>
        <v>14170306.813985266</v>
      </c>
      <c r="H67" s="12">
        <f t="shared" si="18"/>
        <v>13422382.005244067</v>
      </c>
      <c r="I67" s="12">
        <f t="shared" si="18"/>
        <v>13668362.889901686</v>
      </c>
      <c r="J67" s="12">
        <f t="shared" si="18"/>
        <v>13824632.418731036</v>
      </c>
      <c r="K67" s="12">
        <f t="shared" si="18"/>
        <v>12546146.679525845</v>
      </c>
      <c r="L67" s="12">
        <f t="shared" si="18"/>
        <v>12646144.150255956</v>
      </c>
      <c r="M67" s="12">
        <f t="shared" si="18"/>
        <v>12100384.384803766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175940.35144934477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84920.491266217781</v>
      </c>
      <c r="D76" s="31">
        <f t="shared" si="21"/>
        <v>84920.491266217781</v>
      </c>
      <c r="E76" s="31">
        <f t="shared" si="21"/>
        <v>84920.491266217781</v>
      </c>
      <c r="F76" s="31">
        <f t="shared" si="21"/>
        <v>84920.491266217781</v>
      </c>
      <c r="G76" s="31">
        <f t="shared" si="21"/>
        <v>84920.491266217781</v>
      </c>
      <c r="H76" s="31">
        <f t="shared" si="21"/>
        <v>84920.491266217781</v>
      </c>
      <c r="I76" s="31">
        <f t="shared" si="21"/>
        <v>84920.491266217781</v>
      </c>
      <c r="J76" s="31">
        <f t="shared" si="21"/>
        <v>84920.491266217781</v>
      </c>
      <c r="K76" s="31">
        <f t="shared" si="21"/>
        <v>84920.491266218014</v>
      </c>
      <c r="L76" s="31">
        <f t="shared" si="21"/>
        <v>84920.491266218014</v>
      </c>
      <c r="M76" s="31">
        <f t="shared" si="21"/>
        <v>84920.491266218014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84920.491266217083</v>
      </c>
      <c r="D77" s="122">
        <f t="shared" si="21"/>
        <v>84920.491266217083</v>
      </c>
      <c r="E77" s="122">
        <f t="shared" si="21"/>
        <v>84920.491266217083</v>
      </c>
      <c r="F77" s="122">
        <f>+F67-F72</f>
        <v>84920.491266217083</v>
      </c>
      <c r="G77" s="122">
        <f t="shared" si="21"/>
        <v>84920.491266218945</v>
      </c>
      <c r="H77" s="122">
        <f t="shared" si="21"/>
        <v>84920.491266218945</v>
      </c>
      <c r="I77" s="122">
        <f t="shared" si="21"/>
        <v>84920.491266217083</v>
      </c>
      <c r="J77" s="122">
        <f t="shared" si="21"/>
        <v>84920.491266218945</v>
      </c>
      <c r="K77" s="122">
        <f t="shared" si="21"/>
        <v>84920.491266218945</v>
      </c>
      <c r="L77" s="122">
        <f t="shared" si="21"/>
        <v>84920.491266218945</v>
      </c>
      <c r="M77" s="122">
        <f t="shared" si="21"/>
        <v>84920.491266218945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504149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23130294</v>
      </c>
    </row>
    <row r="6" spans="1:14" s="6" customFormat="1" ht="12.75" hidden="1" customHeight="1" outlineLevel="1">
      <c r="A6" s="100" t="s">
        <v>29</v>
      </c>
      <c r="B6" s="101">
        <v>42598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1500226.25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546747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24630520.25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546747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24630520.25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231981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10623447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231981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10623447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272168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12506847</v>
      </c>
    </row>
    <row r="24" spans="1:14" s="6" customFormat="1" hidden="1" outlineLevel="1">
      <c r="A24" s="6" t="s">
        <v>37</v>
      </c>
      <c r="B24" s="7">
        <f t="shared" si="3"/>
        <v>42598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1500226.25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314766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14007073.25</v>
      </c>
    </row>
    <row r="28" spans="1:14" s="6" customFormat="1" ht="14.25" customHeight="1">
      <c r="B28" s="73">
        <f>IFERROR(+B27/B9, 0)</f>
        <v>0.57570686258909509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0.56868767317247393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348553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6364462.4206871148</v>
      </c>
    </row>
    <row r="31" spans="1:14" s="6" customFormat="1" hidden="1" outlineLevel="1">
      <c r="A31" s="100" t="s">
        <v>42</v>
      </c>
      <c r="B31" s="101">
        <v>146522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2331430.5459584645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495075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8695892.9666455798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878489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13210788.21664558</v>
      </c>
    </row>
    <row r="38" spans="1:14" s="6" customFormat="1" ht="12.75" customHeight="1" outlineLevel="1">
      <c r="A38" s="6" t="s">
        <v>46</v>
      </c>
      <c r="B38" s="7">
        <f>-B34</f>
        <v>-495075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-8695892.9666455798</v>
      </c>
    </row>
    <row r="39" spans="1:14" s="6" customFormat="1" ht="12.75" customHeight="1" outlineLevel="1">
      <c r="A39" s="100" t="s">
        <v>47</v>
      </c>
      <c r="B39" s="109">
        <v>-71723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-790977</v>
      </c>
    </row>
    <row r="40" spans="1:14" s="6" customFormat="1" ht="12.75" customHeight="1" outlineLevel="1">
      <c r="A40" s="100" t="s">
        <v>124</v>
      </c>
      <c r="B40" s="101">
        <v>-6972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-49899</v>
      </c>
    </row>
    <row r="41" spans="1:14" s="6" customFormat="1" ht="12.75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>
      <c r="A42" s="13" t="s">
        <v>49</v>
      </c>
      <c r="B42" s="12">
        <f t="shared" ref="B42:N42" si="9">SUM(B37:B41)</f>
        <v>298149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3582819.25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outlineLevel="1">
      <c r="A44" s="105" t="s">
        <v>50</v>
      </c>
      <c r="B44" s="110">
        <v>232915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3034785</v>
      </c>
    </row>
    <row r="45" spans="1:14" s="6" customFormat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>
      <c r="A46" s="1" t="s">
        <v>50</v>
      </c>
      <c r="B46" s="12">
        <f>SUM(B44:B45)</f>
        <v>232915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3034785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1258120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25936944.21664558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-711373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-1306423.9666455789</v>
      </c>
      <c r="O50" s="2">
        <f>+N50-N39-N40</f>
        <v>-465547.96664557885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2233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315233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v>426370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926370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-10182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-195182</v>
      </c>
    </row>
    <row r="60" spans="1:21" s="6" customFormat="1">
      <c r="A60" s="6" t="s">
        <v>134</v>
      </c>
      <c r="B60" s="22">
        <v>-18122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-183122</v>
      </c>
    </row>
    <row r="61" spans="1:21" s="6" customFormat="1">
      <c r="A61" s="13" t="s">
        <v>60</v>
      </c>
      <c r="B61" s="19">
        <f t="shared" ref="B61:N61" si="14">SUM(B53:B60)</f>
        <v>400299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2185299</v>
      </c>
      <c r="O61" s="10">
        <f>+N9-N20-N37-N46-N59-N60</f>
        <v>-1860195.9666455798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1658419</v>
      </c>
      <c r="C64" s="19">
        <f>+C61+C48</f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28122243.21664558</v>
      </c>
    </row>
    <row r="65" spans="1:14" ht="13.5" thickBot="1">
      <c r="A65" s="13" t="s">
        <v>63</v>
      </c>
      <c r="B65" s="14">
        <f t="shared" ref="B65:M65" si="16">+B13-B64</f>
        <v>-1111672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-3491722.9666455798</v>
      </c>
    </row>
    <row r="66" spans="1:14" s="6" customFormat="1" ht="13.5" thickTop="1">
      <c r="A66" s="13" t="s">
        <v>64</v>
      </c>
      <c r="B66" s="12">
        <f>+B65</f>
        <v>-1111672</v>
      </c>
      <c r="C66" s="12">
        <f t="shared" ref="C66:M66" si="17">B66+C65</f>
        <v>-1051299.3514493448</v>
      </c>
      <c r="D66" s="12">
        <f t="shared" si="17"/>
        <v>-826505.98161574034</v>
      </c>
      <c r="E66" s="12">
        <f t="shared" si="17"/>
        <v>-890525.90552915214</v>
      </c>
      <c r="F66" s="12">
        <f t="shared" si="17"/>
        <v>-1276051.2428271468</v>
      </c>
      <c r="G66" s="12">
        <f t="shared" si="17"/>
        <v>-1421800.5374640794</v>
      </c>
      <c r="H66" s="12">
        <f t="shared" si="17"/>
        <v>-2169725.3462052783</v>
      </c>
      <c r="I66" s="12">
        <f>H66+I65</f>
        <v>-1923744.4615476574</v>
      </c>
      <c r="J66" s="12">
        <f t="shared" si="17"/>
        <v>-1767474.9327183091</v>
      </c>
      <c r="K66" s="12">
        <f t="shared" si="17"/>
        <v>-3045960.6719235</v>
      </c>
      <c r="L66" s="12">
        <f t="shared" si="17"/>
        <v>-2945963.201193389</v>
      </c>
      <c r="M66" s="12">
        <f t="shared" si="17"/>
        <v>-3491722.9666455789</v>
      </c>
      <c r="N66" s="12"/>
    </row>
    <row r="67" spans="1:14">
      <c r="A67" s="13" t="s">
        <v>65</v>
      </c>
      <c r="B67" s="12">
        <f t="shared" ref="B67:M67" si="18">+$B$63+B66</f>
        <v>14304495</v>
      </c>
      <c r="C67" s="12">
        <f t="shared" si="18"/>
        <v>14364867.648550656</v>
      </c>
      <c r="D67" s="12">
        <f t="shared" si="18"/>
        <v>14589661.018384259</v>
      </c>
      <c r="E67" s="12">
        <f t="shared" si="18"/>
        <v>14525641.094470847</v>
      </c>
      <c r="F67" s="12">
        <f>+$B$63+F66</f>
        <v>14140115.757172853</v>
      </c>
      <c r="G67" s="12">
        <f t="shared" si="18"/>
        <v>13994366.462535921</v>
      </c>
      <c r="H67" s="12">
        <f t="shared" si="18"/>
        <v>13246441.653794721</v>
      </c>
      <c r="I67" s="12">
        <f t="shared" si="18"/>
        <v>13492422.538452342</v>
      </c>
      <c r="J67" s="12">
        <f t="shared" si="18"/>
        <v>13648692.067281691</v>
      </c>
      <c r="K67" s="12">
        <f t="shared" si="18"/>
        <v>12370206.3280765</v>
      </c>
      <c r="L67" s="12">
        <f t="shared" si="18"/>
        <v>12470203.798806611</v>
      </c>
      <c r="M67" s="12">
        <f t="shared" si="18"/>
        <v>11924444.03335442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-1020652.139816873</v>
      </c>
      <c r="C70" s="30">
        <v>60372.648550655227</v>
      </c>
      <c r="D70" s="30">
        <v>224793.36983360443</v>
      </c>
      <c r="E70" s="30">
        <v>-64019.923913411796</v>
      </c>
      <c r="F70" s="30">
        <v>-385525.33729799464</v>
      </c>
      <c r="G70" s="30">
        <v>-145749.29463693267</v>
      </c>
      <c r="H70" s="30">
        <v>-747924.80874119885</v>
      </c>
      <c r="I70" s="30">
        <v>245980.88465762092</v>
      </c>
      <c r="J70" s="30">
        <v>156269.52882934827</v>
      </c>
      <c r="K70" s="30">
        <v>-1278485.7392051909</v>
      </c>
      <c r="L70" s="30">
        <v>99997.470730111003</v>
      </c>
      <c r="M70" s="30"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19">+B71+C70</f>
        <v>-960279.49126621778</v>
      </c>
      <c r="D71" s="31">
        <f t="shared" si="19"/>
        <v>-735486.12143261335</v>
      </c>
      <c r="E71" s="31">
        <f t="shared" si="19"/>
        <v>-799506.04534602514</v>
      </c>
      <c r="F71" s="31">
        <f t="shared" si="19"/>
        <v>-1185031.3826440198</v>
      </c>
      <c r="G71" s="31">
        <f t="shared" si="19"/>
        <v>-1330780.6772809525</v>
      </c>
      <c r="H71" s="31">
        <f t="shared" si="19"/>
        <v>-2078705.4860221513</v>
      </c>
      <c r="I71" s="31">
        <f t="shared" si="19"/>
        <v>-1832724.6013645304</v>
      </c>
      <c r="J71" s="31">
        <f t="shared" si="19"/>
        <v>-1676455.0725351821</v>
      </c>
      <c r="K71" s="31">
        <f t="shared" si="19"/>
        <v>-2954940.8117403733</v>
      </c>
      <c r="L71" s="31">
        <f t="shared" si="19"/>
        <v>-2854943.3410102623</v>
      </c>
      <c r="M71" s="31">
        <f t="shared" si="19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0">+C72+D70</f>
        <v>14680680.878567386</v>
      </c>
      <c r="E72" s="16">
        <f t="shared" si="20"/>
        <v>14616660.954653975</v>
      </c>
      <c r="F72" s="16">
        <f t="shared" si="20"/>
        <v>14231135.61735598</v>
      </c>
      <c r="G72" s="16">
        <f t="shared" si="20"/>
        <v>14085386.322719047</v>
      </c>
      <c r="H72" s="16">
        <f t="shared" si="20"/>
        <v>13337461.513977848</v>
      </c>
      <c r="I72" s="16">
        <f t="shared" si="20"/>
        <v>13583442.398635469</v>
      </c>
      <c r="J72" s="16">
        <f t="shared" si="20"/>
        <v>13739711.927464817</v>
      </c>
      <c r="K72" s="16">
        <f t="shared" si="20"/>
        <v>12461226.188259626</v>
      </c>
      <c r="L72" s="16">
        <f t="shared" si="20"/>
        <v>12561223.658989737</v>
      </c>
      <c r="M72" s="16">
        <f t="shared" si="20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-91019.860183126992</v>
      </c>
      <c r="C75" s="31">
        <f t="shared" si="21"/>
        <v>0</v>
      </c>
      <c r="D75" s="31">
        <f t="shared" si="21"/>
        <v>0</v>
      </c>
      <c r="E75" s="31">
        <f t="shared" si="21"/>
        <v>0</v>
      </c>
      <c r="F75" s="31">
        <f t="shared" si="21"/>
        <v>0</v>
      </c>
      <c r="G75" s="31">
        <f t="shared" si="21"/>
        <v>0</v>
      </c>
      <c r="H75" s="31">
        <f t="shared" si="21"/>
        <v>0</v>
      </c>
      <c r="I75" s="31">
        <f t="shared" si="21"/>
        <v>0</v>
      </c>
      <c r="J75" s="31">
        <f t="shared" si="21"/>
        <v>0</v>
      </c>
      <c r="K75" s="31">
        <f t="shared" si="21"/>
        <v>0</v>
      </c>
      <c r="L75" s="31">
        <f t="shared" si="21"/>
        <v>0</v>
      </c>
      <c r="M75" s="31">
        <f t="shared" si="21"/>
        <v>0</v>
      </c>
      <c r="N75" s="125"/>
    </row>
    <row r="76" spans="1:14" s="6" customFormat="1">
      <c r="A76" s="115" t="s">
        <v>64</v>
      </c>
      <c r="B76" s="31">
        <f t="shared" si="21"/>
        <v>-91019.860183126992</v>
      </c>
      <c r="C76" s="31">
        <f t="shared" si="21"/>
        <v>-91019.860183126992</v>
      </c>
      <c r="D76" s="31">
        <f t="shared" si="21"/>
        <v>-91019.860183126992</v>
      </c>
      <c r="E76" s="31">
        <f t="shared" si="21"/>
        <v>-91019.860183126992</v>
      </c>
      <c r="F76" s="31">
        <f t="shared" si="21"/>
        <v>-91019.860183126992</v>
      </c>
      <c r="G76" s="31">
        <f t="shared" si="21"/>
        <v>-91019.860183126992</v>
      </c>
      <c r="H76" s="31">
        <f t="shared" si="21"/>
        <v>-91019.860183126992</v>
      </c>
      <c r="I76" s="31">
        <f t="shared" si="21"/>
        <v>-91019.860183126992</v>
      </c>
      <c r="J76" s="31">
        <f t="shared" si="21"/>
        <v>-91019.860183126992</v>
      </c>
      <c r="K76" s="31">
        <f t="shared" si="21"/>
        <v>-91019.860183126759</v>
      </c>
      <c r="L76" s="31">
        <f t="shared" si="21"/>
        <v>-91019.860183126759</v>
      </c>
      <c r="M76" s="31">
        <f t="shared" si="21"/>
        <v>-91019.860183126759</v>
      </c>
      <c r="N76" s="125">
        <f>+N66-N71</f>
        <v>0</v>
      </c>
    </row>
    <row r="77" spans="1:14">
      <c r="A77" s="121" t="s">
        <v>65</v>
      </c>
      <c r="B77" s="122">
        <f t="shared" si="21"/>
        <v>-91019.860183127224</v>
      </c>
      <c r="C77" s="122">
        <f t="shared" si="21"/>
        <v>-91019.860183127224</v>
      </c>
      <c r="D77" s="122">
        <f t="shared" si="21"/>
        <v>-91019.860183127224</v>
      </c>
      <c r="E77" s="122">
        <f t="shared" si="21"/>
        <v>-91019.860183127224</v>
      </c>
      <c r="F77" s="122">
        <f>+F67-F72</f>
        <v>-91019.860183127224</v>
      </c>
      <c r="G77" s="122">
        <f t="shared" si="21"/>
        <v>-91019.860183125362</v>
      </c>
      <c r="H77" s="122">
        <f t="shared" si="21"/>
        <v>-91019.860183127224</v>
      </c>
      <c r="I77" s="122">
        <f t="shared" si="21"/>
        <v>-91019.860183127224</v>
      </c>
      <c r="J77" s="122">
        <f t="shared" si="21"/>
        <v>-91019.860183125362</v>
      </c>
      <c r="K77" s="122">
        <f t="shared" si="21"/>
        <v>-91019.860183125362</v>
      </c>
      <c r="L77" s="122">
        <f t="shared" si="21"/>
        <v>-91019.860183125362</v>
      </c>
      <c r="M77" s="122">
        <f t="shared" si="21"/>
        <v>-91019.860183127224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1.28515625" bestFit="1" customWidth="1"/>
  </cols>
  <sheetData>
    <row r="1" spans="1:14" ht="13.5" thickBot="1">
      <c r="A1" s="46" t="s">
        <v>145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44378</v>
      </c>
      <c r="C3" s="95">
        <v>44409</v>
      </c>
      <c r="D3" s="95">
        <v>44440</v>
      </c>
      <c r="E3" s="94">
        <v>44470</v>
      </c>
      <c r="F3" s="94">
        <v>44501</v>
      </c>
      <c r="G3" s="95">
        <v>44531</v>
      </c>
      <c r="H3" s="94">
        <v>44562</v>
      </c>
      <c r="I3" s="94">
        <v>44593</v>
      </c>
      <c r="J3" s="94">
        <v>44621</v>
      </c>
      <c r="K3" s="94">
        <v>44652</v>
      </c>
      <c r="L3" s="94">
        <v>44682</v>
      </c>
      <c r="M3" s="94">
        <v>44713</v>
      </c>
      <c r="N3" s="94" t="s">
        <v>146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658468</v>
      </c>
      <c r="C5" s="101">
        <v>3635703</v>
      </c>
      <c r="D5" s="101">
        <v>2385376</v>
      </c>
      <c r="E5" s="101">
        <v>2154714</v>
      </c>
      <c r="F5" s="101">
        <v>1334132</v>
      </c>
      <c r="G5" s="101">
        <v>1508153</v>
      </c>
      <c r="H5" s="101">
        <v>2849041</v>
      </c>
      <c r="I5" s="101">
        <v>2310646</v>
      </c>
      <c r="J5" s="101">
        <v>2063199</v>
      </c>
      <c r="K5" s="101">
        <v>2160785</v>
      </c>
      <c r="L5" s="101">
        <v>1696220</v>
      </c>
      <c r="M5" s="101">
        <v>528176</v>
      </c>
      <c r="N5" s="102">
        <f>SUM(B5:M5)</f>
        <v>23284613</v>
      </c>
    </row>
    <row r="6" spans="1:14" s="6" customFormat="1" ht="12.75" hidden="1" customHeight="1" outlineLevel="1">
      <c r="A6" s="100" t="s">
        <v>29</v>
      </c>
      <c r="B6" s="101">
        <v>26753</v>
      </c>
      <c r="C6" s="101">
        <v>59155</v>
      </c>
      <c r="D6" s="101">
        <v>186071.5</v>
      </c>
      <c r="E6" s="101">
        <v>32962</v>
      </c>
      <c r="F6" s="101">
        <v>55076</v>
      </c>
      <c r="G6" s="101">
        <v>68970</v>
      </c>
      <c r="H6" s="101">
        <v>77882.92</v>
      </c>
      <c r="I6" s="101">
        <v>253055.12</v>
      </c>
      <c r="J6" s="101">
        <v>86917.09</v>
      </c>
      <c r="K6" s="101">
        <v>65935.13</v>
      </c>
      <c r="L6" s="101">
        <v>335103.49</v>
      </c>
      <c r="M6" s="101">
        <v>236500</v>
      </c>
      <c r="N6" s="103">
        <f>SUM(B6:M6)</f>
        <v>1484381.25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685221</v>
      </c>
      <c r="C9" s="12">
        <f t="shared" si="0"/>
        <v>3694858</v>
      </c>
      <c r="D9" s="12">
        <f t="shared" si="0"/>
        <v>2571447.5</v>
      </c>
      <c r="E9" s="12">
        <f t="shared" si="0"/>
        <v>2187676</v>
      </c>
      <c r="F9" s="12">
        <f t="shared" si="0"/>
        <v>1389208</v>
      </c>
      <c r="G9" s="12">
        <f t="shared" si="0"/>
        <v>1577123</v>
      </c>
      <c r="H9" s="12">
        <f t="shared" si="0"/>
        <v>2926923.92</v>
      </c>
      <c r="I9" s="12">
        <f t="shared" si="0"/>
        <v>2563701.12</v>
      </c>
      <c r="J9" s="12">
        <f t="shared" si="0"/>
        <v>2150116.09</v>
      </c>
      <c r="K9" s="12">
        <f t="shared" si="0"/>
        <v>2226720.13</v>
      </c>
      <c r="L9" s="12">
        <f t="shared" si="0"/>
        <v>2031323.49</v>
      </c>
      <c r="M9" s="12">
        <f t="shared" si="0"/>
        <v>764676</v>
      </c>
      <c r="N9" s="12">
        <f t="shared" si="0"/>
        <v>24768994.25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685221</v>
      </c>
      <c r="C13" s="14">
        <f>C9+C11</f>
        <v>3694858</v>
      </c>
      <c r="D13" s="14">
        <f t="shared" si="1"/>
        <v>2571447.5</v>
      </c>
      <c r="E13" s="14">
        <f t="shared" si="1"/>
        <v>2187676</v>
      </c>
      <c r="F13" s="14">
        <f t="shared" si="1"/>
        <v>1389208</v>
      </c>
      <c r="G13" s="14">
        <f t="shared" si="1"/>
        <v>1577123</v>
      </c>
      <c r="H13" s="14">
        <f t="shared" si="1"/>
        <v>2926923.92</v>
      </c>
      <c r="I13" s="14">
        <f t="shared" si="1"/>
        <v>2563701.12</v>
      </c>
      <c r="J13" s="14">
        <f t="shared" si="1"/>
        <v>2150116.09</v>
      </c>
      <c r="K13" s="14">
        <f t="shared" si="1"/>
        <v>2226720.13</v>
      </c>
      <c r="L13" s="14">
        <f t="shared" si="1"/>
        <v>2031323.49</v>
      </c>
      <c r="M13" s="14">
        <f t="shared" si="1"/>
        <v>764676</v>
      </c>
      <c r="N13" s="14">
        <f t="shared" si="1"/>
        <v>24768994.25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455634</v>
      </c>
      <c r="C16" s="101">
        <v>2359455</v>
      </c>
      <c r="D16" s="101">
        <v>1085215</v>
      </c>
      <c r="E16" s="101">
        <v>733882</v>
      </c>
      <c r="F16" s="101">
        <v>495048</v>
      </c>
      <c r="G16" s="101">
        <v>564114</v>
      </c>
      <c r="H16" s="101">
        <v>1675649</v>
      </c>
      <c r="I16" s="101">
        <v>865778</v>
      </c>
      <c r="J16" s="101">
        <v>720357</v>
      </c>
      <c r="K16" s="101">
        <v>807534</v>
      </c>
      <c r="L16" s="101">
        <v>804888</v>
      </c>
      <c r="M16" s="101">
        <v>279546</v>
      </c>
      <c r="N16" s="103">
        <f>SUM(B16:M16)</f>
        <v>10847100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455634</v>
      </c>
      <c r="C20" s="12">
        <f t="shared" si="2"/>
        <v>2359455</v>
      </c>
      <c r="D20" s="12">
        <f t="shared" si="2"/>
        <v>1085215</v>
      </c>
      <c r="E20" s="12">
        <f t="shared" si="2"/>
        <v>733882</v>
      </c>
      <c r="F20" s="12">
        <f t="shared" si="2"/>
        <v>495048</v>
      </c>
      <c r="G20" s="12">
        <f t="shared" si="2"/>
        <v>564114</v>
      </c>
      <c r="H20" s="12">
        <f t="shared" si="2"/>
        <v>1675649</v>
      </c>
      <c r="I20" s="12">
        <f t="shared" si="2"/>
        <v>865778</v>
      </c>
      <c r="J20" s="12">
        <f t="shared" si="2"/>
        <v>720357</v>
      </c>
      <c r="K20" s="12">
        <f t="shared" si="2"/>
        <v>807534</v>
      </c>
      <c r="L20" s="12">
        <f t="shared" si="2"/>
        <v>804888</v>
      </c>
      <c r="M20" s="12">
        <f t="shared" si="2"/>
        <v>279546</v>
      </c>
      <c r="N20" s="12">
        <f t="shared" si="2"/>
        <v>10847100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202834</v>
      </c>
      <c r="C23" s="7">
        <f t="shared" si="3"/>
        <v>1276248</v>
      </c>
      <c r="D23" s="7">
        <f t="shared" si="3"/>
        <v>1300161</v>
      </c>
      <c r="E23" s="7">
        <f t="shared" si="3"/>
        <v>1420832</v>
      </c>
      <c r="F23" s="7">
        <f t="shared" si="3"/>
        <v>839084</v>
      </c>
      <c r="G23" s="7">
        <f t="shared" si="3"/>
        <v>944039</v>
      </c>
      <c r="H23" s="7">
        <f>+H5-H16</f>
        <v>1173392</v>
      </c>
      <c r="I23" s="7">
        <f t="shared" si="3"/>
        <v>1444868</v>
      </c>
      <c r="J23" s="7">
        <f t="shared" si="3"/>
        <v>1342842</v>
      </c>
      <c r="K23" s="7">
        <f t="shared" si="3"/>
        <v>1353251</v>
      </c>
      <c r="L23" s="7">
        <f t="shared" si="3"/>
        <v>891332</v>
      </c>
      <c r="M23" s="7">
        <f t="shared" si="3"/>
        <v>248630</v>
      </c>
      <c r="N23" s="7">
        <f>SUM(B23:M23)</f>
        <v>12437513</v>
      </c>
    </row>
    <row r="24" spans="1:14" s="6" customFormat="1" hidden="1" outlineLevel="1">
      <c r="A24" s="6" t="s">
        <v>37</v>
      </c>
      <c r="B24" s="7">
        <f t="shared" si="3"/>
        <v>26753</v>
      </c>
      <c r="C24" s="7">
        <f t="shared" si="3"/>
        <v>59155</v>
      </c>
      <c r="D24" s="7">
        <f t="shared" si="3"/>
        <v>186071.5</v>
      </c>
      <c r="E24" s="7">
        <f t="shared" si="3"/>
        <v>32962</v>
      </c>
      <c r="F24" s="7">
        <f t="shared" si="3"/>
        <v>55076</v>
      </c>
      <c r="G24" s="7">
        <f t="shared" si="3"/>
        <v>68970</v>
      </c>
      <c r="H24" s="7">
        <f>+H6-H17</f>
        <v>77882.92</v>
      </c>
      <c r="I24" s="7">
        <f t="shared" si="3"/>
        <v>253055.12</v>
      </c>
      <c r="J24" s="7">
        <f t="shared" si="3"/>
        <v>86917.09</v>
      </c>
      <c r="K24" s="7">
        <f t="shared" si="3"/>
        <v>65935.13</v>
      </c>
      <c r="L24" s="7">
        <f t="shared" si="3"/>
        <v>335103.49</v>
      </c>
      <c r="M24" s="7">
        <f t="shared" si="3"/>
        <v>236500</v>
      </c>
      <c r="N24" s="7">
        <f>SUM(B24:M24)</f>
        <v>1484381.25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229587</v>
      </c>
      <c r="C27" s="12">
        <f t="shared" si="4"/>
        <v>1335403</v>
      </c>
      <c r="D27" s="12">
        <f t="shared" si="4"/>
        <v>1486232.5</v>
      </c>
      <c r="E27" s="12">
        <f t="shared" si="4"/>
        <v>1453794</v>
      </c>
      <c r="F27" s="12">
        <f t="shared" si="4"/>
        <v>894160</v>
      </c>
      <c r="G27" s="12">
        <f t="shared" si="4"/>
        <v>1013009</v>
      </c>
      <c r="H27" s="12">
        <f>SUM(H23:H26)</f>
        <v>1251274.92</v>
      </c>
      <c r="I27" s="12">
        <f t="shared" si="4"/>
        <v>1697923.12</v>
      </c>
      <c r="J27" s="12">
        <f t="shared" si="4"/>
        <v>1429759.09</v>
      </c>
      <c r="K27" s="12">
        <f t="shared" si="4"/>
        <v>1419186.13</v>
      </c>
      <c r="L27" s="12">
        <f t="shared" si="4"/>
        <v>1226435.49</v>
      </c>
      <c r="M27" s="12">
        <f>SUM(M23:M26)</f>
        <v>485130</v>
      </c>
      <c r="N27" s="12">
        <f t="shared" si="4"/>
        <v>13921894.25</v>
      </c>
    </row>
    <row r="28" spans="1:14" s="6" customFormat="1" ht="14.25" customHeight="1">
      <c r="B28" s="73">
        <f>IFERROR(+B27/B9, 0)</f>
        <v>0.33505540548231882</v>
      </c>
      <c r="C28" s="73">
        <f t="shared" ref="C28:M28" si="5">IFERROR(+C27/C9, 0)</f>
        <v>0.36142200864011553</v>
      </c>
      <c r="D28" s="73">
        <f t="shared" si="5"/>
        <v>0.57797505101698554</v>
      </c>
      <c r="E28" s="73">
        <f t="shared" si="5"/>
        <v>0.66453807602222636</v>
      </c>
      <c r="F28" s="73">
        <f t="shared" si="5"/>
        <v>0.64364731559276944</v>
      </c>
      <c r="G28" s="73">
        <f t="shared" si="5"/>
        <v>0.64231451827156161</v>
      </c>
      <c r="H28" s="73">
        <f t="shared" si="5"/>
        <v>0.42750510576988277</v>
      </c>
      <c r="I28" s="73">
        <f t="shared" si="5"/>
        <v>0.66229370762220519</v>
      </c>
      <c r="J28" s="73">
        <f t="shared" si="5"/>
        <v>0.66496832271042638</v>
      </c>
      <c r="K28" s="73">
        <f t="shared" si="5"/>
        <v>0.63734373749071016</v>
      </c>
      <c r="L28" s="73">
        <f t="shared" si="5"/>
        <v>0.60376178193065644</v>
      </c>
      <c r="M28" s="73">
        <f t="shared" si="5"/>
        <v>0.63442556062959998</v>
      </c>
      <c r="N28" s="73">
        <f t="shared" ref="N28" si="6">+N27/N9</f>
        <v>0.56206942072345145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440466.62585464388</v>
      </c>
      <c r="C30" s="101">
        <v>517368.85618371511</v>
      </c>
      <c r="D30" s="101">
        <v>558185.38806217699</v>
      </c>
      <c r="E30" s="101">
        <v>657742.37470079784</v>
      </c>
      <c r="F30" s="101">
        <v>495564.75130063813</v>
      </c>
      <c r="G30" s="101">
        <v>499865.4108406381</v>
      </c>
      <c r="H30" s="101">
        <v>657236.3099157979</v>
      </c>
      <c r="I30" s="101">
        <v>577638.58578563808</v>
      </c>
      <c r="J30" s="101">
        <v>560236.72752563818</v>
      </c>
      <c r="K30" s="101">
        <v>659701.17391579773</v>
      </c>
      <c r="L30" s="101">
        <v>473668.86290563812</v>
      </c>
      <c r="M30" s="101">
        <v>358700.97955063812</v>
      </c>
      <c r="N30" s="103">
        <f>SUM(B30:M30)</f>
        <v>6456376.0465417588</v>
      </c>
    </row>
    <row r="31" spans="1:14" s="6" customFormat="1" hidden="1" outlineLevel="1">
      <c r="A31" s="100" t="s">
        <v>42</v>
      </c>
      <c r="B31" s="101">
        <v>212614.51396222913</v>
      </c>
      <c r="C31" s="101">
        <v>196246.2452656297</v>
      </c>
      <c r="D31" s="101">
        <v>192151.24210421875</v>
      </c>
      <c r="E31" s="101">
        <v>225310.04921261402</v>
      </c>
      <c r="F31" s="101">
        <v>184416.08599735648</v>
      </c>
      <c r="G31" s="101">
        <v>183507.88379629469</v>
      </c>
      <c r="H31" s="101">
        <v>223479.91882540099</v>
      </c>
      <c r="I31" s="101">
        <v>194840.64955674118</v>
      </c>
      <c r="J31" s="101">
        <v>192841.58364501339</v>
      </c>
      <c r="K31" s="101">
        <v>227142.44528939298</v>
      </c>
      <c r="L31" s="101">
        <v>186120.15636425081</v>
      </c>
      <c r="M31" s="101">
        <v>178852.28590155178</v>
      </c>
      <c r="N31" s="103">
        <f>SUM(B31:M31)</f>
        <v>2397523.0599206937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653081.13981687301</v>
      </c>
      <c r="C34" s="12">
        <f t="shared" si="7"/>
        <v>713615.10144934477</v>
      </c>
      <c r="D34" s="12">
        <f t="shared" si="7"/>
        <v>750336.6301663958</v>
      </c>
      <c r="E34" s="12">
        <f t="shared" si="7"/>
        <v>883052.4239134118</v>
      </c>
      <c r="F34" s="12">
        <f t="shared" si="7"/>
        <v>679980.83729799464</v>
      </c>
      <c r="G34" s="12">
        <f t="shared" si="7"/>
        <v>683373.29463693278</v>
      </c>
      <c r="H34" s="12">
        <f t="shared" si="7"/>
        <v>880716.22874119889</v>
      </c>
      <c r="I34" s="12">
        <f t="shared" si="7"/>
        <v>772479.23534237919</v>
      </c>
      <c r="J34" s="12">
        <f t="shared" si="7"/>
        <v>753078.31117065158</v>
      </c>
      <c r="K34" s="12">
        <f t="shared" si="7"/>
        <v>886843.61920519068</v>
      </c>
      <c r="L34" s="12">
        <f t="shared" si="7"/>
        <v>659789.01926988899</v>
      </c>
      <c r="M34" s="12">
        <f t="shared" si="7"/>
        <v>537553.26545218984</v>
      </c>
      <c r="N34" s="12">
        <f t="shared" si="7"/>
        <v>8853899.1064624526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990279.13981687301</v>
      </c>
      <c r="C37" s="101">
        <v>1147668.3514493448</v>
      </c>
      <c r="D37" s="101">
        <v>1136394.1301663958</v>
      </c>
      <c r="E37" s="101">
        <v>1337000.9239134118</v>
      </c>
      <c r="F37" s="101">
        <v>1034157.3372979946</v>
      </c>
      <c r="G37" s="108">
        <v>1036659.2946369328</v>
      </c>
      <c r="H37" s="108">
        <v>1240836.7287411988</v>
      </c>
      <c r="I37" s="108">
        <v>1195430.2353423792</v>
      </c>
      <c r="J37" s="108">
        <v>1139370.5611706516</v>
      </c>
      <c r="K37" s="108">
        <v>1280451.8692051908</v>
      </c>
      <c r="L37" s="101">
        <v>991100.01926988899</v>
      </c>
      <c r="M37" s="101">
        <v>793229.76545218984</v>
      </c>
      <c r="N37" s="103">
        <f>SUM(B37:M37)</f>
        <v>13322578.356462453</v>
      </c>
    </row>
    <row r="38" spans="1:14" s="6" customFormat="1" ht="12.75" hidden="1" customHeight="1" outlineLevel="1">
      <c r="A38" s="6" t="s">
        <v>46</v>
      </c>
      <c r="B38" s="7">
        <f>-B34</f>
        <v>-653081.13981687301</v>
      </c>
      <c r="C38" s="7">
        <f t="shared" ref="C38:M38" si="8">-C34</f>
        <v>-713615.10144934477</v>
      </c>
      <c r="D38" s="7">
        <f t="shared" si="8"/>
        <v>-750336.6301663958</v>
      </c>
      <c r="E38" s="7">
        <f t="shared" si="8"/>
        <v>-883052.4239134118</v>
      </c>
      <c r="F38" s="7">
        <f t="shared" si="8"/>
        <v>-679980.83729799464</v>
      </c>
      <c r="G38" s="7">
        <f t="shared" si="8"/>
        <v>-683373.29463693278</v>
      </c>
      <c r="H38" s="7">
        <f>-H34</f>
        <v>-880716.22874119889</v>
      </c>
      <c r="I38" s="7">
        <f t="shared" si="8"/>
        <v>-772479.23534237919</v>
      </c>
      <c r="J38" s="7">
        <f t="shared" si="8"/>
        <v>-753078.31117065158</v>
      </c>
      <c r="K38" s="7">
        <f t="shared" si="8"/>
        <v>-886843.61920519068</v>
      </c>
      <c r="L38" s="7">
        <f t="shared" si="8"/>
        <v>-659789.01926988899</v>
      </c>
      <c r="M38" s="7">
        <f t="shared" si="8"/>
        <v>-537553.26545218984</v>
      </c>
      <c r="N38" s="7">
        <f>SUM(B38:M38)</f>
        <v>-8853899.1064624526</v>
      </c>
    </row>
    <row r="39" spans="1:14" s="6" customFormat="1" ht="12.75" hidden="1" customHeight="1" outlineLevel="1">
      <c r="A39" s="100" t="s">
        <v>47</v>
      </c>
      <c r="B39" s="109">
        <v>-71047</v>
      </c>
      <c r="C39" s="109">
        <v>-71047</v>
      </c>
      <c r="D39" s="109">
        <v>-71002</v>
      </c>
      <c r="E39" s="109">
        <v>-70087</v>
      </c>
      <c r="F39" s="109">
        <v>-70087</v>
      </c>
      <c r="G39" s="109">
        <v>-70087</v>
      </c>
      <c r="H39" s="109">
        <v>-67822</v>
      </c>
      <c r="I39" s="109">
        <v>-67012</v>
      </c>
      <c r="J39" s="109">
        <v>-66437</v>
      </c>
      <c r="K39" s="109">
        <v>-55277</v>
      </c>
      <c r="L39" s="109">
        <v>-55277</v>
      </c>
      <c r="M39" s="109">
        <v>-55119</v>
      </c>
      <c r="N39" s="103">
        <f>SUM(B39:M39)</f>
        <v>-790301</v>
      </c>
    </row>
    <row r="40" spans="1:14" s="6" customFormat="1" ht="12.75" hidden="1" customHeight="1" outlineLevel="1">
      <c r="A40" s="100" t="s">
        <v>124</v>
      </c>
      <c r="B40" s="101">
        <v>-6930</v>
      </c>
      <c r="C40" s="101">
        <v>-6930</v>
      </c>
      <c r="D40" s="101">
        <v>-6930</v>
      </c>
      <c r="E40" s="101">
        <v>-3973</v>
      </c>
      <c r="F40" s="101">
        <v>-3973</v>
      </c>
      <c r="G40" s="101">
        <v>-3973</v>
      </c>
      <c r="H40" s="101">
        <v>-3973</v>
      </c>
      <c r="I40" s="101">
        <v>-3973</v>
      </c>
      <c r="J40" s="101">
        <v>-2414</v>
      </c>
      <c r="K40" s="101">
        <v>-2414</v>
      </c>
      <c r="L40" s="101">
        <v>-2414</v>
      </c>
      <c r="M40" s="101">
        <v>-1960</v>
      </c>
      <c r="N40" s="103">
        <f>SUM(B40:M40)</f>
        <v>-49857</v>
      </c>
    </row>
    <row r="41" spans="1:14" s="6" customFormat="1" ht="12.75" hidden="1" customHeight="1" outlineLevel="1">
      <c r="A41" s="100" t="s">
        <v>48</v>
      </c>
      <c r="B41" s="110">
        <v>-6570</v>
      </c>
      <c r="C41" s="110">
        <v>-7120</v>
      </c>
      <c r="D41" s="110">
        <v>-6400</v>
      </c>
      <c r="E41" s="110">
        <v>-5690</v>
      </c>
      <c r="F41" s="110">
        <v>-5730</v>
      </c>
      <c r="G41" s="110">
        <v>-9440</v>
      </c>
      <c r="H41" s="110">
        <v>-6070</v>
      </c>
      <c r="I41" s="110">
        <v>-5690</v>
      </c>
      <c r="J41" s="110">
        <v>-5440</v>
      </c>
      <c r="K41" s="110">
        <v>-6200</v>
      </c>
      <c r="L41" s="110">
        <v>-7200</v>
      </c>
      <c r="M41" s="110">
        <v>-19650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252651</v>
      </c>
      <c r="C42" s="12">
        <f t="shared" si="9"/>
        <v>348956.25</v>
      </c>
      <c r="D42" s="12">
        <f t="shared" si="9"/>
        <v>301725.5</v>
      </c>
      <c r="E42" s="12">
        <f t="shared" si="9"/>
        <v>374198.5</v>
      </c>
      <c r="F42" s="12">
        <f t="shared" si="9"/>
        <v>274386.5</v>
      </c>
      <c r="G42" s="12">
        <f t="shared" si="9"/>
        <v>269786</v>
      </c>
      <c r="H42" s="12">
        <f t="shared" si="9"/>
        <v>282255.49999999988</v>
      </c>
      <c r="I42" s="12">
        <f t="shared" si="9"/>
        <v>346276</v>
      </c>
      <c r="J42" s="12">
        <f t="shared" si="9"/>
        <v>312001.25</v>
      </c>
      <c r="K42" s="12">
        <f t="shared" si="9"/>
        <v>329717.25000000012</v>
      </c>
      <c r="L42" s="12">
        <f t="shared" si="9"/>
        <v>266420</v>
      </c>
      <c r="M42" s="12">
        <f t="shared" si="9"/>
        <v>178947.5</v>
      </c>
      <c r="N42" s="12">
        <f t="shared" si="9"/>
        <v>3537321.25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-161534</v>
      </c>
      <c r="C44" s="111">
        <v>242459</v>
      </c>
      <c r="D44" s="111">
        <v>244377</v>
      </c>
      <c r="E44" s="111">
        <v>290563</v>
      </c>
      <c r="F44" s="111">
        <v>255318</v>
      </c>
      <c r="G44" s="111">
        <v>240599</v>
      </c>
      <c r="H44" s="111">
        <v>308228</v>
      </c>
      <c r="I44" s="111">
        <v>238187</v>
      </c>
      <c r="J44" s="111">
        <v>243410</v>
      </c>
      <c r="K44" s="111">
        <v>289111</v>
      </c>
      <c r="L44" s="111">
        <v>230229</v>
      </c>
      <c r="M44" s="111">
        <v>219389</v>
      </c>
      <c r="N44" s="126">
        <f>SUM(B44:M44)</f>
        <v>2640336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-161534</v>
      </c>
      <c r="C46" s="12">
        <f>SUM(C44:C45)</f>
        <v>242459</v>
      </c>
      <c r="D46" s="12">
        <f t="shared" ref="D46:N46" si="10">SUM(D44:D45)</f>
        <v>244377</v>
      </c>
      <c r="E46" s="12">
        <f t="shared" si="10"/>
        <v>290563</v>
      </c>
      <c r="F46" s="12">
        <f t="shared" si="10"/>
        <v>255318</v>
      </c>
      <c r="G46" s="12">
        <f t="shared" si="10"/>
        <v>240599</v>
      </c>
      <c r="H46" s="12">
        <f t="shared" si="10"/>
        <v>308228</v>
      </c>
      <c r="I46" s="12">
        <f t="shared" si="10"/>
        <v>238187</v>
      </c>
      <c r="J46" s="12">
        <f t="shared" si="10"/>
        <v>243410</v>
      </c>
      <c r="K46" s="12">
        <f t="shared" si="10"/>
        <v>289111</v>
      </c>
      <c r="L46" s="12">
        <f t="shared" si="10"/>
        <v>230229</v>
      </c>
      <c r="M46" s="12">
        <f t="shared" si="10"/>
        <v>219389</v>
      </c>
      <c r="N46" s="12">
        <f t="shared" si="10"/>
        <v>2640336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>+B20+B34+B42+B46</f>
        <v>1199832.139816873</v>
      </c>
      <c r="C48" s="19">
        <f t="shared" ref="C48:N48" si="11">+C20+C34+C42+C46</f>
        <v>3664485.3514493448</v>
      </c>
      <c r="D48" s="19">
        <f t="shared" si="11"/>
        <v>2381654.1301663956</v>
      </c>
      <c r="E48" s="19">
        <f t="shared" si="11"/>
        <v>2281695.9239134118</v>
      </c>
      <c r="F48" s="19">
        <f>+F20+F34+F42+F46</f>
        <v>1704733.3372979946</v>
      </c>
      <c r="G48" s="19">
        <f t="shared" si="11"/>
        <v>1757872.2946369327</v>
      </c>
      <c r="H48" s="19">
        <f t="shared" si="11"/>
        <v>3146848.7287411988</v>
      </c>
      <c r="I48" s="19">
        <f t="shared" si="11"/>
        <v>2222720.2353423792</v>
      </c>
      <c r="J48" s="19">
        <f t="shared" si="11"/>
        <v>2028846.5611706516</v>
      </c>
      <c r="K48" s="19">
        <f t="shared" si="11"/>
        <v>2313205.8692051908</v>
      </c>
      <c r="L48" s="19">
        <f t="shared" si="11"/>
        <v>1961326.019269889</v>
      </c>
      <c r="M48" s="19">
        <f t="shared" si="11"/>
        <v>1215435.7654521898</v>
      </c>
      <c r="N48" s="19">
        <f t="shared" si="11"/>
        <v>25878656.356462453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-514611.13981687301</v>
      </c>
      <c r="C50" s="12">
        <f t="shared" si="12"/>
        <v>30372.648550655227</v>
      </c>
      <c r="D50" s="12">
        <f t="shared" si="12"/>
        <v>189793.36983360443</v>
      </c>
      <c r="E50" s="12">
        <f t="shared" si="12"/>
        <v>-94019.923913411796</v>
      </c>
      <c r="F50" s="12">
        <f>+F13-F48</f>
        <v>-315525.33729799464</v>
      </c>
      <c r="G50" s="12">
        <f t="shared" si="12"/>
        <v>-180749.29463693267</v>
      </c>
      <c r="H50" s="12">
        <f>+H13-H48</f>
        <v>-219924.80874119885</v>
      </c>
      <c r="I50" s="12">
        <f t="shared" si="12"/>
        <v>340980.88465762092</v>
      </c>
      <c r="J50" s="12">
        <f t="shared" si="12"/>
        <v>121269.52882934827</v>
      </c>
      <c r="K50" s="12">
        <f t="shared" si="12"/>
        <v>-86485.739205190912</v>
      </c>
      <c r="L50" s="12">
        <f t="shared" si="12"/>
        <v>69997.470730111003</v>
      </c>
      <c r="M50" s="12">
        <f t="shared" si="12"/>
        <v>-450759.76545218984</v>
      </c>
      <c r="N50" s="12">
        <f>SUM(B50:M50)</f>
        <v>-1109662.1064624519</v>
      </c>
      <c r="O50" s="2">
        <f>+N50-N39-N40</f>
        <v>-269504.10646245186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95000</v>
      </c>
      <c r="C53" s="10"/>
      <c r="D53" s="10"/>
      <c r="E53" s="10"/>
      <c r="F53" s="10"/>
      <c r="G53" s="10"/>
      <c r="H53" s="23">
        <v>58000</v>
      </c>
      <c r="I53" s="10">
        <v>125000</v>
      </c>
      <c r="J53" s="10"/>
      <c r="K53" s="10"/>
      <c r="L53" s="10"/>
      <c r="M53" s="10">
        <v>130000</v>
      </c>
      <c r="N53" s="10">
        <f t="shared" ref="N53:N60" si="13">SUM(B53:M53)</f>
        <v>408000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100000</v>
      </c>
      <c r="G54" s="10"/>
      <c r="H54" s="10"/>
      <c r="I54" s="10"/>
      <c r="J54" s="10"/>
      <c r="K54" s="10"/>
      <c r="L54" s="10"/>
      <c r="M54" s="10"/>
      <c r="N54" s="10">
        <f t="shared" si="13"/>
        <v>100000</v>
      </c>
    </row>
    <row r="55" spans="1:21" s="6" customFormat="1">
      <c r="A55" s="6" t="s">
        <v>111</v>
      </c>
      <c r="B55" s="10">
        <f>941041-500000</f>
        <v>441041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 t="shared" si="13"/>
        <v>941041</v>
      </c>
    </row>
    <row r="56" spans="1:21" s="6" customFormat="1">
      <c r="A56" s="128" t="s">
        <v>142</v>
      </c>
      <c r="B56" s="10"/>
      <c r="C56" s="10"/>
      <c r="D56" s="10"/>
      <c r="E56" s="10"/>
      <c r="F56" s="10"/>
      <c r="G56" s="10"/>
      <c r="H56" s="10"/>
      <c r="I56" s="10"/>
      <c r="J56" s="10"/>
      <c r="K56" s="10">
        <v>222000</v>
      </c>
      <c r="L56" s="10"/>
      <c r="M56" s="10"/>
      <c r="N56" s="10">
        <f>SUM(B56:M56)</f>
        <v>222000</v>
      </c>
    </row>
    <row r="57" spans="1:21" s="6" customFormat="1">
      <c r="A57" s="37" t="s">
        <v>144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13"/>
        <v>0</v>
      </c>
    </row>
    <row r="58" spans="1:21" s="6" customFormat="1">
      <c r="A58" s="128" t="s">
        <v>148</v>
      </c>
      <c r="B58" s="10"/>
      <c r="C58" s="10"/>
      <c r="D58" s="10"/>
      <c r="E58" s="10"/>
      <c r="F58" s="10"/>
      <c r="G58" s="10"/>
      <c r="H58" s="10"/>
      <c r="I58" s="10"/>
      <c r="J58" s="10"/>
      <c r="K58" s="10">
        <v>1000000</v>
      </c>
      <c r="L58" s="10"/>
      <c r="M58" s="10"/>
      <c r="N58" s="10">
        <f t="shared" si="13"/>
        <v>1000000</v>
      </c>
    </row>
    <row r="59" spans="1:21" s="6" customFormat="1">
      <c r="A59" s="37" t="s">
        <v>58</v>
      </c>
      <c r="B59" s="7">
        <v>-15000</v>
      </c>
      <c r="C59" s="7">
        <v>-15000</v>
      </c>
      <c r="D59" s="7">
        <v>-20000</v>
      </c>
      <c r="E59" s="7">
        <v>-15000</v>
      </c>
      <c r="F59" s="7">
        <v>-15000</v>
      </c>
      <c r="G59" s="7">
        <v>-20000</v>
      </c>
      <c r="H59" s="7">
        <v>-15000</v>
      </c>
      <c r="I59" s="7">
        <v>-15000</v>
      </c>
      <c r="J59" s="7">
        <v>-20000</v>
      </c>
      <c r="K59" s="7">
        <v>-15000</v>
      </c>
      <c r="L59" s="7">
        <v>-15000</v>
      </c>
      <c r="M59" s="7">
        <v>-20000</v>
      </c>
      <c r="N59" s="10">
        <f t="shared" si="13"/>
        <v>-200000</v>
      </c>
    </row>
    <row r="60" spans="1:21" s="6" customFormat="1">
      <c r="A60" s="6" t="s">
        <v>134</v>
      </c>
      <c r="B60" s="22">
        <v>-15000</v>
      </c>
      <c r="C60" s="7">
        <v>-15000</v>
      </c>
      <c r="D60" s="7">
        <v>-15000</v>
      </c>
      <c r="E60" s="7">
        <v>-15000</v>
      </c>
      <c r="F60" s="7">
        <v>-15000</v>
      </c>
      <c r="G60" s="7">
        <v>-15000</v>
      </c>
      <c r="H60" s="7">
        <v>-15000</v>
      </c>
      <c r="I60" s="7">
        <v>-15000</v>
      </c>
      <c r="J60" s="7">
        <v>-15000</v>
      </c>
      <c r="K60" s="7">
        <v>-15000</v>
      </c>
      <c r="L60" s="7">
        <v>-15000</v>
      </c>
      <c r="M60" s="7">
        <v>-15000</v>
      </c>
      <c r="N60" s="22">
        <f t="shared" si="13"/>
        <v>-180000</v>
      </c>
    </row>
    <row r="61" spans="1:21" s="6" customFormat="1">
      <c r="A61" s="13" t="s">
        <v>60</v>
      </c>
      <c r="B61" s="19">
        <f t="shared" ref="B61:N61" si="14">SUM(B53:B60)</f>
        <v>506041</v>
      </c>
      <c r="C61" s="19">
        <f t="shared" si="14"/>
        <v>-30000</v>
      </c>
      <c r="D61" s="19">
        <f t="shared" si="14"/>
        <v>-35000</v>
      </c>
      <c r="E61" s="19">
        <f t="shared" si="14"/>
        <v>-30000</v>
      </c>
      <c r="F61" s="19">
        <f t="shared" si="14"/>
        <v>70000</v>
      </c>
      <c r="G61" s="19">
        <f t="shared" si="14"/>
        <v>-35000</v>
      </c>
      <c r="H61" s="19">
        <f t="shared" si="14"/>
        <v>528000</v>
      </c>
      <c r="I61" s="19">
        <f t="shared" si="14"/>
        <v>95000</v>
      </c>
      <c r="J61" s="19">
        <f t="shared" si="14"/>
        <v>-35000</v>
      </c>
      <c r="K61" s="19">
        <f t="shared" si="14"/>
        <v>1192000</v>
      </c>
      <c r="L61" s="19">
        <f t="shared" si="14"/>
        <v>-30000</v>
      </c>
      <c r="M61" s="19">
        <f t="shared" si="14"/>
        <v>95000</v>
      </c>
      <c r="N61" s="19">
        <f t="shared" si="14"/>
        <v>2291041</v>
      </c>
      <c r="O61" s="10">
        <f>+N9-N20-N37-N46-N59-N60</f>
        <v>-1661020.1064624526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15416167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1705873.139816873</v>
      </c>
      <c r="C64" s="19">
        <f t="shared" si="15"/>
        <v>3634485.3514493448</v>
      </c>
      <c r="D64" s="19">
        <f t="shared" si="15"/>
        <v>2346654.1301663956</v>
      </c>
      <c r="E64" s="19">
        <f t="shared" si="15"/>
        <v>2251695.9239134118</v>
      </c>
      <c r="F64" s="19">
        <f t="shared" si="15"/>
        <v>1774733.3372979946</v>
      </c>
      <c r="G64" s="19">
        <f t="shared" si="15"/>
        <v>1722872.2946369327</v>
      </c>
      <c r="H64" s="19">
        <f t="shared" si="15"/>
        <v>3674848.7287411988</v>
      </c>
      <c r="I64" s="19">
        <f t="shared" si="15"/>
        <v>2317720.2353423792</v>
      </c>
      <c r="J64" s="19">
        <f t="shared" si="15"/>
        <v>1993846.5611706516</v>
      </c>
      <c r="K64" s="19">
        <f t="shared" si="15"/>
        <v>3505205.8692051908</v>
      </c>
      <c r="L64" s="19">
        <f t="shared" si="15"/>
        <v>1931326.019269889</v>
      </c>
      <c r="M64" s="19">
        <f t="shared" si="15"/>
        <v>1310435.7654521898</v>
      </c>
      <c r="N64" s="19">
        <f t="shared" si="15"/>
        <v>28169697.356462453</v>
      </c>
    </row>
    <row r="65" spans="1:14" ht="13.5" thickBot="1">
      <c r="A65" s="13" t="s">
        <v>63</v>
      </c>
      <c r="B65" s="14">
        <f t="shared" ref="B65:M65" si="16">+B13-B64</f>
        <v>-1020652.139816873</v>
      </c>
      <c r="C65" s="14">
        <f t="shared" si="16"/>
        <v>60372.648550655227</v>
      </c>
      <c r="D65" s="14">
        <f t="shared" si="16"/>
        <v>224793.36983360443</v>
      </c>
      <c r="E65" s="14">
        <f t="shared" si="16"/>
        <v>-64019.923913411796</v>
      </c>
      <c r="F65" s="14">
        <f t="shared" si="16"/>
        <v>-385525.33729799464</v>
      </c>
      <c r="G65" s="14">
        <f t="shared" si="16"/>
        <v>-145749.29463693267</v>
      </c>
      <c r="H65" s="14">
        <f t="shared" si="16"/>
        <v>-747924.80874119885</v>
      </c>
      <c r="I65" s="14">
        <f t="shared" si="16"/>
        <v>245980.88465762092</v>
      </c>
      <c r="J65" s="14">
        <f t="shared" si="16"/>
        <v>156269.52882934827</v>
      </c>
      <c r="K65" s="14">
        <f t="shared" si="16"/>
        <v>-1278485.7392051909</v>
      </c>
      <c r="L65" s="14">
        <f t="shared" si="16"/>
        <v>99997.470730111003</v>
      </c>
      <c r="M65" s="14">
        <f t="shared" si="16"/>
        <v>-545759.76545218984</v>
      </c>
      <c r="N65" s="14">
        <f>+N13-N64</f>
        <v>-3400703.1064624526</v>
      </c>
    </row>
    <row r="66" spans="1:14" s="6" customFormat="1" ht="13.5" thickTop="1">
      <c r="A66" s="13" t="s">
        <v>64</v>
      </c>
      <c r="B66" s="12">
        <f>+B65</f>
        <v>-1020652.139816873</v>
      </c>
      <c r="C66" s="12">
        <f t="shared" ref="C66:M66" si="17">B66+C65</f>
        <v>-960279.49126621778</v>
      </c>
      <c r="D66" s="12">
        <f t="shared" si="17"/>
        <v>-735486.12143261335</v>
      </c>
      <c r="E66" s="12">
        <f t="shared" si="17"/>
        <v>-799506.04534602514</v>
      </c>
      <c r="F66" s="12">
        <f t="shared" si="17"/>
        <v>-1185031.3826440198</v>
      </c>
      <c r="G66" s="12">
        <f t="shared" si="17"/>
        <v>-1330780.6772809525</v>
      </c>
      <c r="H66" s="12">
        <f t="shared" si="17"/>
        <v>-2078705.4860221513</v>
      </c>
      <c r="I66" s="12">
        <f>H66+I65</f>
        <v>-1832724.6013645304</v>
      </c>
      <c r="J66" s="12">
        <f t="shared" si="17"/>
        <v>-1676455.0725351821</v>
      </c>
      <c r="K66" s="12">
        <f t="shared" si="17"/>
        <v>-2954940.8117403733</v>
      </c>
      <c r="L66" s="12">
        <f t="shared" si="17"/>
        <v>-2854943.3410102623</v>
      </c>
      <c r="M66" s="12">
        <f t="shared" si="17"/>
        <v>-3400703.1064624521</v>
      </c>
      <c r="N66" s="12"/>
    </row>
    <row r="67" spans="1:14">
      <c r="A67" s="13" t="s">
        <v>65</v>
      </c>
      <c r="B67" s="12">
        <f t="shared" ref="B67:M67" si="18">+$B$63+B66</f>
        <v>14395514.860183127</v>
      </c>
      <c r="C67" s="12">
        <f t="shared" si="18"/>
        <v>14455887.508733783</v>
      </c>
      <c r="D67" s="12">
        <f t="shared" si="18"/>
        <v>14680680.878567386</v>
      </c>
      <c r="E67" s="12">
        <f t="shared" si="18"/>
        <v>14616660.954653975</v>
      </c>
      <c r="F67" s="12">
        <f>+$B$63+F66</f>
        <v>14231135.61735598</v>
      </c>
      <c r="G67" s="12">
        <f t="shared" si="18"/>
        <v>14085386.322719047</v>
      </c>
      <c r="H67" s="12">
        <f t="shared" si="18"/>
        <v>13337461.513977848</v>
      </c>
      <c r="I67" s="12">
        <f t="shared" si="18"/>
        <v>13583442.398635469</v>
      </c>
      <c r="J67" s="12">
        <f t="shared" si="18"/>
        <v>13739711.927464819</v>
      </c>
      <c r="K67" s="12">
        <f t="shared" si="18"/>
        <v>12461226.188259628</v>
      </c>
      <c r="L67" s="12">
        <f t="shared" si="18"/>
        <v>12561223.658989739</v>
      </c>
      <c r="M67" s="12">
        <f t="shared" si="18"/>
        <v>12015463.893537547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147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f>B65</f>
        <v>-1020652.139816873</v>
      </c>
      <c r="C70" s="30">
        <f t="shared" ref="C70:M70" si="19">C65</f>
        <v>60372.648550655227</v>
      </c>
      <c r="D70" s="30">
        <f t="shared" si="19"/>
        <v>224793.36983360443</v>
      </c>
      <c r="E70" s="30">
        <f t="shared" si="19"/>
        <v>-64019.923913411796</v>
      </c>
      <c r="F70" s="30">
        <f t="shared" si="19"/>
        <v>-385525.33729799464</v>
      </c>
      <c r="G70" s="30">
        <f t="shared" si="19"/>
        <v>-145749.29463693267</v>
      </c>
      <c r="H70" s="30">
        <f t="shared" si="19"/>
        <v>-747924.80874119885</v>
      </c>
      <c r="I70" s="30">
        <f t="shared" si="19"/>
        <v>245980.88465762092</v>
      </c>
      <c r="J70" s="30">
        <f t="shared" si="19"/>
        <v>156269.52882934827</v>
      </c>
      <c r="K70" s="30">
        <f t="shared" si="19"/>
        <v>-1278485.7392051909</v>
      </c>
      <c r="L70" s="30">
        <f t="shared" si="19"/>
        <v>99997.470730111003</v>
      </c>
      <c r="M70" s="30">
        <f t="shared" si="19"/>
        <v>-545759.76545218984</v>
      </c>
      <c r="N70" s="124"/>
    </row>
    <row r="71" spans="1:14" ht="13.5" thickTop="1">
      <c r="A71" s="115" t="s">
        <v>64</v>
      </c>
      <c r="B71" s="31">
        <f>+B70</f>
        <v>-1020652.139816873</v>
      </c>
      <c r="C71" s="31">
        <f t="shared" ref="C71:M71" si="20">+B71+C70</f>
        <v>-960279.49126621778</v>
      </c>
      <c r="D71" s="31">
        <f t="shared" si="20"/>
        <v>-735486.12143261335</v>
      </c>
      <c r="E71" s="31">
        <f t="shared" si="20"/>
        <v>-799506.04534602514</v>
      </c>
      <c r="F71" s="31">
        <f t="shared" si="20"/>
        <v>-1185031.3826440198</v>
      </c>
      <c r="G71" s="31">
        <f t="shared" si="20"/>
        <v>-1330780.6772809525</v>
      </c>
      <c r="H71" s="31">
        <f t="shared" si="20"/>
        <v>-2078705.4860221513</v>
      </c>
      <c r="I71" s="31">
        <f t="shared" si="20"/>
        <v>-1832724.6013645304</v>
      </c>
      <c r="J71" s="31">
        <f t="shared" si="20"/>
        <v>-1676455.0725351821</v>
      </c>
      <c r="K71" s="31">
        <f t="shared" si="20"/>
        <v>-2954940.8117403733</v>
      </c>
      <c r="L71" s="31">
        <f t="shared" si="20"/>
        <v>-2854943.3410102623</v>
      </c>
      <c r="M71" s="31">
        <f t="shared" si="20"/>
        <v>-3400703.1064624521</v>
      </c>
      <c r="N71" s="125"/>
    </row>
    <row r="72" spans="1:14">
      <c r="A72" s="115" t="s">
        <v>65</v>
      </c>
      <c r="B72" s="16">
        <f>+B63+B71</f>
        <v>14395514.860183127</v>
      </c>
      <c r="C72" s="16">
        <f>+B72+C70</f>
        <v>14455887.508733783</v>
      </c>
      <c r="D72" s="16">
        <f t="shared" ref="D72:M72" si="21">+C72+D70</f>
        <v>14680680.878567386</v>
      </c>
      <c r="E72" s="16">
        <f t="shared" si="21"/>
        <v>14616660.954653975</v>
      </c>
      <c r="F72" s="16">
        <f t="shared" si="21"/>
        <v>14231135.61735598</v>
      </c>
      <c r="G72" s="16">
        <f t="shared" si="21"/>
        <v>14085386.322719047</v>
      </c>
      <c r="H72" s="16">
        <f t="shared" si="21"/>
        <v>13337461.513977848</v>
      </c>
      <c r="I72" s="16">
        <f t="shared" si="21"/>
        <v>13583442.398635469</v>
      </c>
      <c r="J72" s="16">
        <f t="shared" si="21"/>
        <v>13739711.927464817</v>
      </c>
      <c r="K72" s="16">
        <f t="shared" si="21"/>
        <v>12461226.188259626</v>
      </c>
      <c r="L72" s="16">
        <f t="shared" si="21"/>
        <v>12561223.658989737</v>
      </c>
      <c r="M72" s="16">
        <f t="shared" si="21"/>
        <v>12015463.893537547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2">+B65-B70</f>
        <v>0</v>
      </c>
      <c r="C75" s="31">
        <f t="shared" si="22"/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  <c r="H75" s="31">
        <f t="shared" si="22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125"/>
    </row>
    <row r="76" spans="1:14" s="6" customFormat="1">
      <c r="A76" s="115" t="s">
        <v>64</v>
      </c>
      <c r="B76" s="31">
        <f t="shared" si="22"/>
        <v>0</v>
      </c>
      <c r="C76" s="31">
        <f t="shared" si="22"/>
        <v>0</v>
      </c>
      <c r="D76" s="31">
        <f t="shared" si="22"/>
        <v>0</v>
      </c>
      <c r="E76" s="31">
        <f t="shared" si="22"/>
        <v>0</v>
      </c>
      <c r="F76" s="31">
        <f t="shared" si="22"/>
        <v>0</v>
      </c>
      <c r="G76" s="31">
        <f t="shared" si="22"/>
        <v>0</v>
      </c>
      <c r="H76" s="31">
        <f t="shared" si="22"/>
        <v>0</v>
      </c>
      <c r="I76" s="31">
        <f t="shared" si="22"/>
        <v>0</v>
      </c>
      <c r="J76" s="31">
        <f t="shared" si="22"/>
        <v>0</v>
      </c>
      <c r="K76" s="31">
        <f t="shared" si="22"/>
        <v>0</v>
      </c>
      <c r="L76" s="31">
        <f t="shared" si="22"/>
        <v>0</v>
      </c>
      <c r="M76" s="31">
        <f t="shared" si="22"/>
        <v>0</v>
      </c>
      <c r="N76" s="125">
        <f>+N66-N71</f>
        <v>0</v>
      </c>
    </row>
    <row r="77" spans="1:14">
      <c r="A77" s="121" t="s">
        <v>65</v>
      </c>
      <c r="B77" s="122">
        <f t="shared" si="22"/>
        <v>0</v>
      </c>
      <c r="C77" s="122">
        <f t="shared" si="22"/>
        <v>0</v>
      </c>
      <c r="D77" s="122">
        <f t="shared" si="22"/>
        <v>0</v>
      </c>
      <c r="E77" s="122">
        <f t="shared" si="22"/>
        <v>0</v>
      </c>
      <c r="F77" s="122">
        <f>+F67-F72</f>
        <v>0</v>
      </c>
      <c r="G77" s="122">
        <f t="shared" si="22"/>
        <v>0</v>
      </c>
      <c r="H77" s="122">
        <f t="shared" si="22"/>
        <v>0</v>
      </c>
      <c r="I77" s="122">
        <f t="shared" si="22"/>
        <v>0</v>
      </c>
      <c r="J77" s="122">
        <f t="shared" si="22"/>
        <v>0</v>
      </c>
      <c r="K77" s="122">
        <f t="shared" si="22"/>
        <v>0</v>
      </c>
      <c r="L77" s="122">
        <f t="shared" si="22"/>
        <v>0</v>
      </c>
      <c r="M77" s="122">
        <f t="shared" si="22"/>
        <v>0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451001</v>
      </c>
      <c r="N5" s="102">
        <f>SUM(B5:M5)</f>
        <v>10263290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405274</v>
      </c>
      <c r="N6" s="103">
        <f>SUM(B6:M6)</f>
        <v>1487385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856275</v>
      </c>
      <c r="N9" s="12">
        <f t="shared" si="0"/>
        <v>11750675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856275</v>
      </c>
      <c r="N13" s="14">
        <f t="shared" si="1"/>
        <v>11750675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133227</v>
      </c>
      <c r="N23" s="7">
        <f>SUM(B23:M23)</f>
        <v>3975019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405274</v>
      </c>
      <c r="N24" s="7">
        <f>SUM(B24:M24)</f>
        <v>1487385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538501</v>
      </c>
      <c r="N27" s="12">
        <f t="shared" si="4"/>
        <v>5462404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0.62888791568129399</v>
      </c>
      <c r="N28" s="73">
        <f t="shared" ref="N28" si="6">+N27/N9</f>
        <v>0.46485874215736545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631927</v>
      </c>
      <c r="N37" s="103">
        <f>SUM(B37:M37)</f>
        <v>8021841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188076</v>
      </c>
      <c r="N42" s="12">
        <f t="shared" si="9"/>
        <v>1765030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233440</v>
      </c>
      <c r="N44" s="126">
        <f>SUM(B44:M44)</f>
        <v>2330232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233440</v>
      </c>
      <c r="N46" s="12">
        <f t="shared" si="10"/>
        <v>2330232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1147957</v>
      </c>
      <c r="N48" s="19">
        <f t="shared" si="11"/>
        <v>15627500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-291682</v>
      </c>
      <c r="N50" s="12">
        <f>SUM(B50:M50)</f>
        <v>-3876825</v>
      </c>
      <c r="O50" s="2">
        <f>+N50-N39-N40</f>
        <v>-2863981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1541551</v>
      </c>
      <c r="N64" s="19">
        <f t="shared" si="15"/>
        <v>13810674</v>
      </c>
    </row>
    <row r="65" spans="1:14" ht="13.5" thickBot="1">
      <c r="A65" s="13" t="s">
        <v>63</v>
      </c>
      <c r="B65" s="14">
        <f t="shared" ref="B65:M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-685276</v>
      </c>
      <c r="N65" s="14">
        <f>+N13-N64</f>
        <v>-2059999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-2059999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13150292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-522715.06882501906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2591545.9718338698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2591545.971833868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1:U88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  <col min="15" max="15" width="10.85546875" bestFit="1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470007</v>
      </c>
      <c r="N5" s="102">
        <f>SUM(B5:M5)</f>
        <v>10282296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403607</v>
      </c>
      <c r="N6" s="103">
        <f>SUM(B6:M6)</f>
        <v>1485718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873614</v>
      </c>
      <c r="N9" s="12">
        <f t="shared" si="0"/>
        <v>11768014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873614</v>
      </c>
      <c r="N13" s="14">
        <f t="shared" si="1"/>
        <v>11768014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idden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317774</v>
      </c>
      <c r="N16" s="103">
        <f>SUM(B16:M16)</f>
        <v>6288271</v>
      </c>
    </row>
    <row r="17" spans="1:14" s="6" customFormat="1" hidden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idden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317774</v>
      </c>
      <c r="N20" s="12">
        <f t="shared" si="2"/>
        <v>6288271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152233</v>
      </c>
      <c r="N23" s="7">
        <f>SUM(B23:M23)</f>
        <v>3994025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403607</v>
      </c>
      <c r="N24" s="7">
        <f>SUM(B24:M24)</f>
        <v>1485718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555840</v>
      </c>
      <c r="N27" s="12">
        <f t="shared" si="4"/>
        <v>5479743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0.63625353989290467</v>
      </c>
      <c r="N28" s="73">
        <f t="shared" ref="N28" si="6">+N27/N9</f>
        <v>0.4656472196583043</v>
      </c>
    </row>
    <row r="29" spans="1:14" s="6" customFormat="1" hidden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251173</v>
      </c>
      <c r="N30" s="103">
        <f>SUM(B30:M30)</f>
        <v>3383682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157494</v>
      </c>
      <c r="N31" s="103">
        <f>SUM(B31:M31)</f>
        <v>1860285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408667</v>
      </c>
      <c r="N34" s="12">
        <f t="shared" si="7"/>
        <v>5243967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f>604342-67</f>
        <v>604275</v>
      </c>
      <c r="N37" s="103">
        <f>SUM(B37:M37)</f>
        <v>7994189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-408667</v>
      </c>
      <c r="N38" s="7">
        <f>SUM(B38:M38)</f>
        <v>-5243967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-70062</v>
      </c>
      <c r="N39" s="103">
        <f>SUM(B39:M39)</f>
        <v>-926960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-6972</v>
      </c>
      <c r="N40" s="103">
        <f>SUM(B40:M40)</f>
        <v>-85884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41850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160424</v>
      </c>
      <c r="N42" s="12">
        <f t="shared" si="9"/>
        <v>1737378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idden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713853</v>
      </c>
      <c r="N44" s="126">
        <f>SUM(B44:M44)</f>
        <v>2810645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v>233440</v>
      </c>
      <c r="N46" s="12">
        <f t="shared" si="10"/>
        <v>2810645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1120305</v>
      </c>
      <c r="N48" s="19">
        <f t="shared" si="11"/>
        <v>16080261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-246691</v>
      </c>
      <c r="N50" s="12">
        <f>SUM(B50:M50)</f>
        <v>-3831834</v>
      </c>
      <c r="O50" s="2">
        <f>+N50-N39-N40</f>
        <v>-2818990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27288</v>
      </c>
      <c r="N53" s="10">
        <f t="shared" ref="N53:N60" si="13">SUM(B53:M53)</f>
        <v>249883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13"/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1024129</v>
      </c>
      <c r="N55" s="10">
        <f t="shared" si="13"/>
        <v>1404531</v>
      </c>
    </row>
    <row r="56" spans="1:21" s="6" customFormat="1">
      <c r="A56" s="128" t="s">
        <v>142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499860</v>
      </c>
      <c r="N56" s="10">
        <f>SUM(B56:M56)</f>
        <v>499860</v>
      </c>
    </row>
    <row r="57" spans="1:21" s="6" customFormat="1">
      <c r="A57" s="37" t="s">
        <v>144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-643647</v>
      </c>
      <c r="N57" s="10">
        <f t="shared" si="13"/>
        <v>-643647</v>
      </c>
    </row>
    <row r="58" spans="1:21" s="6" customFormat="1">
      <c r="A58" s="128" t="s">
        <v>143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-400000</v>
      </c>
      <c r="N58" s="10">
        <f t="shared" si="13"/>
        <v>-400000</v>
      </c>
    </row>
    <row r="59" spans="1:21" s="6" customFormat="1">
      <c r="A59" s="37" t="s">
        <v>58</v>
      </c>
      <c r="B59" s="7">
        <v>-19539</v>
      </c>
      <c r="C59" s="7">
        <v>-18488</v>
      </c>
      <c r="D59" s="7">
        <v>-23302</v>
      </c>
      <c r="E59" s="7">
        <v>-10141</v>
      </c>
      <c r="F59" s="7">
        <v>-16697</v>
      </c>
      <c r="G59" s="7">
        <v>-50933</v>
      </c>
      <c r="H59" s="7">
        <v>-10065</v>
      </c>
      <c r="I59" s="7">
        <v>-10991</v>
      </c>
      <c r="J59" s="7">
        <v>-15469</v>
      </c>
      <c r="K59" s="7">
        <v>-10418</v>
      </c>
      <c r="L59" s="7">
        <v>-11468</v>
      </c>
      <c r="M59" s="7">
        <v>-17768</v>
      </c>
      <c r="N59" s="7">
        <f t="shared" si="13"/>
        <v>-215279</v>
      </c>
    </row>
    <row r="60" spans="1:21" s="6" customFormat="1">
      <c r="A60" s="6" t="s">
        <v>134</v>
      </c>
      <c r="B60" s="22">
        <v>-463884</v>
      </c>
      <c r="C60" s="7">
        <v>-487459</v>
      </c>
      <c r="D60" s="7">
        <v>231583</v>
      </c>
      <c r="E60" s="7">
        <v>139067</v>
      </c>
      <c r="F60" s="7">
        <v>-1068714</v>
      </c>
      <c r="G60" s="7">
        <v>-344647</v>
      </c>
      <c r="H60" s="7">
        <v>35870</v>
      </c>
      <c r="I60" s="7">
        <v>-241094</v>
      </c>
      <c r="J60" s="7">
        <v>-105473</v>
      </c>
      <c r="K60" s="7">
        <v>-334684</v>
      </c>
      <c r="L60" s="7">
        <v>-71471</v>
      </c>
      <c r="M60" s="7">
        <v>-96268</v>
      </c>
      <c r="N60" s="22">
        <f t="shared" si="13"/>
        <v>-2807174</v>
      </c>
    </row>
    <row r="61" spans="1:21" s="6" customFormat="1">
      <c r="A61" s="13" t="s">
        <v>60</v>
      </c>
      <c r="B61" s="19">
        <f t="shared" ref="B61:N61" si="14">SUM(B53:B60)</f>
        <v>-95981</v>
      </c>
      <c r="C61" s="19">
        <f t="shared" si="14"/>
        <v>-398807</v>
      </c>
      <c r="D61" s="19">
        <f t="shared" si="14"/>
        <v>210822</v>
      </c>
      <c r="E61" s="19">
        <f t="shared" si="14"/>
        <v>171513</v>
      </c>
      <c r="F61" s="19">
        <f t="shared" si="14"/>
        <v>-983127</v>
      </c>
      <c r="G61" s="19">
        <f t="shared" si="14"/>
        <v>-394610</v>
      </c>
      <c r="H61" s="19">
        <f t="shared" si="14"/>
        <v>34428</v>
      </c>
      <c r="I61" s="19">
        <f t="shared" si="14"/>
        <v>-249647</v>
      </c>
      <c r="J61" s="19">
        <f t="shared" si="14"/>
        <v>-80559</v>
      </c>
      <c r="K61" s="19">
        <f t="shared" si="14"/>
        <v>-344840</v>
      </c>
      <c r="L61" s="19">
        <f t="shared" si="14"/>
        <v>-79612</v>
      </c>
      <c r="M61" s="19">
        <f t="shared" si="14"/>
        <v>393594</v>
      </c>
      <c r="N61" s="19">
        <f t="shared" si="14"/>
        <v>-1816826</v>
      </c>
    </row>
    <row r="62" spans="1:2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21">
      <c r="A63" s="1" t="s">
        <v>61</v>
      </c>
      <c r="B63" s="12">
        <v>15210291</v>
      </c>
      <c r="C63" s="7"/>
      <c r="D63" s="7"/>
      <c r="E63" s="7"/>
      <c r="F63" s="7"/>
      <c r="G63" s="7"/>
      <c r="H63" s="7" t="s">
        <v>38</v>
      </c>
      <c r="I63" s="7"/>
      <c r="J63" s="7"/>
      <c r="K63" s="7"/>
      <c r="L63" s="6"/>
      <c r="M63" s="6"/>
      <c r="N63" s="6"/>
    </row>
    <row r="64" spans="1:21">
      <c r="A64" s="13" t="s">
        <v>62</v>
      </c>
      <c r="B64" s="19">
        <f t="shared" ref="B64:N64" si="15">+B61+B48</f>
        <v>1087079</v>
      </c>
      <c r="C64" s="19">
        <f t="shared" si="15"/>
        <v>1947435</v>
      </c>
      <c r="D64" s="19">
        <f t="shared" si="15"/>
        <v>1559362</v>
      </c>
      <c r="E64" s="19">
        <f t="shared" si="15"/>
        <v>1590751</v>
      </c>
      <c r="F64" s="19">
        <f t="shared" si="15"/>
        <v>-445538</v>
      </c>
      <c r="G64" s="19">
        <f t="shared" si="15"/>
        <v>637218</v>
      </c>
      <c r="H64" s="19">
        <f t="shared" si="15"/>
        <v>1755393</v>
      </c>
      <c r="I64" s="19">
        <f t="shared" si="15"/>
        <v>850294</v>
      </c>
      <c r="J64" s="19">
        <f t="shared" si="15"/>
        <v>1170200</v>
      </c>
      <c r="K64" s="19">
        <f t="shared" si="15"/>
        <v>1125481</v>
      </c>
      <c r="L64" s="19">
        <f t="shared" si="15"/>
        <v>991448</v>
      </c>
      <c r="M64" s="19">
        <f t="shared" si="15"/>
        <v>1513899</v>
      </c>
      <c r="N64" s="19">
        <f t="shared" si="15"/>
        <v>14263435</v>
      </c>
    </row>
    <row r="65" spans="1:14" ht="13.5" thickBot="1">
      <c r="A65" s="13" t="s">
        <v>63</v>
      </c>
      <c r="B65" s="14">
        <f t="shared" ref="B65:N65" si="16">+B13-B64</f>
        <v>-410432</v>
      </c>
      <c r="C65" s="14">
        <f t="shared" si="16"/>
        <v>321349</v>
      </c>
      <c r="D65" s="14">
        <f t="shared" si="16"/>
        <v>-495553</v>
      </c>
      <c r="E65" s="14">
        <f t="shared" si="16"/>
        <v>-877942</v>
      </c>
      <c r="F65" s="14">
        <f t="shared" si="16"/>
        <v>913380</v>
      </c>
      <c r="G65" s="14">
        <f t="shared" si="16"/>
        <v>-122813</v>
      </c>
      <c r="H65" s="14">
        <f t="shared" si="16"/>
        <v>-259580</v>
      </c>
      <c r="I65" s="14">
        <f t="shared" si="16"/>
        <v>-105005</v>
      </c>
      <c r="J65" s="14">
        <f t="shared" si="16"/>
        <v>-138498</v>
      </c>
      <c r="K65" s="14">
        <f t="shared" si="16"/>
        <v>-77419</v>
      </c>
      <c r="L65" s="14">
        <f t="shared" si="16"/>
        <v>-122210</v>
      </c>
      <c r="M65" s="14">
        <f t="shared" si="16"/>
        <v>-640285</v>
      </c>
      <c r="N65" s="14">
        <f t="shared" si="16"/>
        <v>-2495421</v>
      </c>
    </row>
    <row r="66" spans="1:14" s="6" customFormat="1" ht="13.5" thickTop="1">
      <c r="A66" s="13" t="s">
        <v>64</v>
      </c>
      <c r="B66" s="12">
        <f>+B65</f>
        <v>-410432</v>
      </c>
      <c r="C66" s="12">
        <f t="shared" ref="C66:M66" si="17">B66+C65</f>
        <v>-89083</v>
      </c>
      <c r="D66" s="12">
        <f t="shared" si="17"/>
        <v>-584636</v>
      </c>
      <c r="E66" s="12">
        <f t="shared" si="17"/>
        <v>-1462578</v>
      </c>
      <c r="F66" s="12">
        <f t="shared" si="17"/>
        <v>-549198</v>
      </c>
      <c r="G66" s="12">
        <f t="shared" si="17"/>
        <v>-672011</v>
      </c>
      <c r="H66" s="12">
        <f t="shared" si="17"/>
        <v>-931591</v>
      </c>
      <c r="I66" s="12">
        <f>H66+I65</f>
        <v>-1036596</v>
      </c>
      <c r="J66" s="12">
        <f t="shared" si="17"/>
        <v>-1175094</v>
      </c>
      <c r="K66" s="12">
        <f t="shared" si="17"/>
        <v>-1252513</v>
      </c>
      <c r="L66" s="12">
        <f t="shared" si="17"/>
        <v>-1374723</v>
      </c>
      <c r="M66" s="12">
        <f t="shared" si="17"/>
        <v>-2015008</v>
      </c>
      <c r="N66" s="12"/>
    </row>
    <row r="67" spans="1:14">
      <c r="A67" s="13" t="s">
        <v>65</v>
      </c>
      <c r="B67" s="12">
        <f t="shared" ref="B67:M67" si="18">+$B$63+B66</f>
        <v>14799859</v>
      </c>
      <c r="C67" s="12">
        <f t="shared" si="18"/>
        <v>15121208</v>
      </c>
      <c r="D67" s="12">
        <f t="shared" si="18"/>
        <v>14625655</v>
      </c>
      <c r="E67" s="12">
        <f t="shared" si="18"/>
        <v>13747713</v>
      </c>
      <c r="F67" s="12">
        <f>+$B$63+F66</f>
        <v>14661093</v>
      </c>
      <c r="G67" s="12">
        <f t="shared" si="18"/>
        <v>14538280</v>
      </c>
      <c r="H67" s="12">
        <f t="shared" si="18"/>
        <v>14278700</v>
      </c>
      <c r="I67" s="12">
        <f t="shared" si="18"/>
        <v>14173695</v>
      </c>
      <c r="J67" s="12">
        <f t="shared" si="18"/>
        <v>14035197</v>
      </c>
      <c r="K67" s="12">
        <f t="shared" si="18"/>
        <v>13957778</v>
      </c>
      <c r="L67" s="12">
        <f t="shared" si="18"/>
        <v>13835568</v>
      </c>
      <c r="M67" s="12">
        <f t="shared" si="18"/>
        <v>13195283</v>
      </c>
      <c r="N67" s="12"/>
    </row>
    <row r="68" spans="1:14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6"/>
      <c r="N68" s="6"/>
    </row>
    <row r="69" spans="1:14" s="6" customFormat="1">
      <c r="A69" s="112" t="s">
        <v>141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</row>
    <row r="70" spans="1:14" ht="13.5" thickBot="1">
      <c r="A70" s="115" t="s">
        <v>67</v>
      </c>
      <c r="B70" s="30">
        <v>-1206184.54570327</v>
      </c>
      <c r="C70" s="30">
        <v>-91236.09179938212</v>
      </c>
      <c r="D70" s="30">
        <v>-21884.721865982749</v>
      </c>
      <c r="E70" s="30">
        <v>-419084.90535577014</v>
      </c>
      <c r="F70" s="30">
        <v>-533603.18347677123</v>
      </c>
      <c r="G70" s="30">
        <v>-353332.60886835586</v>
      </c>
      <c r="H70" s="30">
        <v>-728137.69195192121</v>
      </c>
      <c r="I70" s="30">
        <v>-189749.94115324598</v>
      </c>
      <c r="J70" s="30">
        <v>-116329.26442024577</v>
      </c>
      <c r="K70" s="30">
        <v>-454940.62012809888</v>
      </c>
      <c r="L70" s="30">
        <v>-374500.46593584586</v>
      </c>
      <c r="M70" s="30">
        <v>-162560.93117498094</v>
      </c>
      <c r="N70" s="124"/>
    </row>
    <row r="71" spans="1:14" ht="13.5" thickTop="1">
      <c r="A71" s="115" t="s">
        <v>64</v>
      </c>
      <c r="B71" s="31">
        <f>+B70</f>
        <v>-1206184.54570327</v>
      </c>
      <c r="C71" s="31">
        <f t="shared" ref="C71:M71" si="19">+B71+C70</f>
        <v>-1297420.6375026521</v>
      </c>
      <c r="D71" s="31">
        <f t="shared" si="19"/>
        <v>-1319305.3593686349</v>
      </c>
      <c r="E71" s="31">
        <f t="shared" si="19"/>
        <v>-1738390.264724405</v>
      </c>
      <c r="F71" s="31">
        <f t="shared" si="19"/>
        <v>-2271993.4482011762</v>
      </c>
      <c r="G71" s="31">
        <f t="shared" si="19"/>
        <v>-2625326.0570695321</v>
      </c>
      <c r="H71" s="31">
        <f t="shared" si="19"/>
        <v>-3353463.7490214533</v>
      </c>
      <c r="I71" s="31">
        <f t="shared" si="19"/>
        <v>-3543213.6901746993</v>
      </c>
      <c r="J71" s="31">
        <f t="shared" si="19"/>
        <v>-3659542.9545949451</v>
      </c>
      <c r="K71" s="31">
        <f t="shared" si="19"/>
        <v>-4114483.5747230439</v>
      </c>
      <c r="L71" s="31">
        <f t="shared" si="19"/>
        <v>-4488984.0406588893</v>
      </c>
      <c r="M71" s="31">
        <f t="shared" si="19"/>
        <v>-4651544.9718338698</v>
      </c>
      <c r="N71" s="125"/>
    </row>
    <row r="72" spans="1:14">
      <c r="A72" s="115" t="s">
        <v>65</v>
      </c>
      <c r="B72" s="16">
        <f>+B63+B71</f>
        <v>14004106.45429673</v>
      </c>
      <c r="C72" s="16">
        <f>+B72+C70</f>
        <v>13912870.362497348</v>
      </c>
      <c r="D72" s="16">
        <f t="shared" ref="D72:M72" si="20">+C72+D70</f>
        <v>13890985.640631367</v>
      </c>
      <c r="E72" s="16">
        <f t="shared" si="20"/>
        <v>13471900.735275596</v>
      </c>
      <c r="F72" s="16">
        <f t="shared" si="20"/>
        <v>12938297.551798824</v>
      </c>
      <c r="G72" s="16">
        <f t="shared" si="20"/>
        <v>12584964.942930467</v>
      </c>
      <c r="H72" s="16">
        <f t="shared" si="20"/>
        <v>11856827.250978546</v>
      </c>
      <c r="I72" s="16">
        <f t="shared" si="20"/>
        <v>11667077.309825301</v>
      </c>
      <c r="J72" s="16">
        <f t="shared" si="20"/>
        <v>11550748.045405056</v>
      </c>
      <c r="K72" s="16">
        <f t="shared" si="20"/>
        <v>11095807.425276957</v>
      </c>
      <c r="L72" s="16">
        <f t="shared" si="20"/>
        <v>10721306.959341113</v>
      </c>
      <c r="M72" s="16">
        <f t="shared" si="20"/>
        <v>10558746.028166132</v>
      </c>
      <c r="N72" s="116"/>
    </row>
    <row r="73" spans="1:14">
      <c r="A73" s="117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118"/>
    </row>
    <row r="74" spans="1:14">
      <c r="A74" s="119" t="s">
        <v>68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20"/>
    </row>
    <row r="75" spans="1:14">
      <c r="A75" s="115" t="s">
        <v>63</v>
      </c>
      <c r="B75" s="31">
        <f t="shared" ref="B75:M77" si="21">+B65-B70</f>
        <v>795752.54570327001</v>
      </c>
      <c r="C75" s="31">
        <f t="shared" si="21"/>
        <v>412585.09179938212</v>
      </c>
      <c r="D75" s="31">
        <f t="shared" si="21"/>
        <v>-473668.27813401725</v>
      </c>
      <c r="E75" s="31">
        <f t="shared" si="21"/>
        <v>-458857.09464422986</v>
      </c>
      <c r="F75" s="31">
        <f t="shared" si="21"/>
        <v>1446983.1834767712</v>
      </c>
      <c r="G75" s="31">
        <f t="shared" si="21"/>
        <v>230519.60886835586</v>
      </c>
      <c r="H75" s="31">
        <f t="shared" si="21"/>
        <v>468557.69195192121</v>
      </c>
      <c r="I75" s="31">
        <f t="shared" si="21"/>
        <v>84744.941153245978</v>
      </c>
      <c r="J75" s="31">
        <f t="shared" si="21"/>
        <v>-22168.735579754226</v>
      </c>
      <c r="K75" s="31">
        <f t="shared" si="21"/>
        <v>377521.62012809888</v>
      </c>
      <c r="L75" s="31">
        <f t="shared" si="21"/>
        <v>252290.46593584586</v>
      </c>
      <c r="M75" s="31">
        <f t="shared" si="21"/>
        <v>-477724.06882501906</v>
      </c>
      <c r="N75" s="125"/>
    </row>
    <row r="76" spans="1:14" s="6" customFormat="1">
      <c r="A76" s="115" t="s">
        <v>64</v>
      </c>
      <c r="B76" s="31">
        <f t="shared" si="21"/>
        <v>795752.54570327001</v>
      </c>
      <c r="C76" s="31">
        <f t="shared" si="21"/>
        <v>1208337.6375026521</v>
      </c>
      <c r="D76" s="31">
        <f t="shared" si="21"/>
        <v>734669.35936863488</v>
      </c>
      <c r="E76" s="31">
        <f t="shared" si="21"/>
        <v>275812.26472440502</v>
      </c>
      <c r="F76" s="31">
        <f t="shared" si="21"/>
        <v>1722795.4482011762</v>
      </c>
      <c r="G76" s="31">
        <f t="shared" si="21"/>
        <v>1953315.0570695321</v>
      </c>
      <c r="H76" s="31">
        <f t="shared" si="21"/>
        <v>2421872.7490214533</v>
      </c>
      <c r="I76" s="31">
        <f t="shared" si="21"/>
        <v>2506617.6901746993</v>
      </c>
      <c r="J76" s="31">
        <f t="shared" si="21"/>
        <v>2484448.9545949451</v>
      </c>
      <c r="K76" s="31">
        <f t="shared" si="21"/>
        <v>2861970.5747230439</v>
      </c>
      <c r="L76" s="31">
        <f t="shared" si="21"/>
        <v>3114261.0406588893</v>
      </c>
      <c r="M76" s="31">
        <f t="shared" si="21"/>
        <v>2636536.9718338698</v>
      </c>
      <c r="N76" s="125">
        <f>+N66-N71</f>
        <v>0</v>
      </c>
    </row>
    <row r="77" spans="1:14">
      <c r="A77" s="121" t="s">
        <v>65</v>
      </c>
      <c r="B77" s="122">
        <f t="shared" si="21"/>
        <v>795752.54570326954</v>
      </c>
      <c r="C77" s="122">
        <f t="shared" si="21"/>
        <v>1208337.6375026517</v>
      </c>
      <c r="D77" s="122">
        <f t="shared" si="21"/>
        <v>734669.35936863348</v>
      </c>
      <c r="E77" s="122">
        <f t="shared" si="21"/>
        <v>275812.26472440362</v>
      </c>
      <c r="F77" s="122">
        <f>+F67-F72</f>
        <v>1722795.4482011758</v>
      </c>
      <c r="G77" s="122">
        <f t="shared" si="21"/>
        <v>1953315.0570695326</v>
      </c>
      <c r="H77" s="122">
        <f t="shared" si="21"/>
        <v>2421872.7490214538</v>
      </c>
      <c r="I77" s="122">
        <f t="shared" si="21"/>
        <v>2506617.6901746988</v>
      </c>
      <c r="J77" s="122">
        <f t="shared" si="21"/>
        <v>2484448.9545949437</v>
      </c>
      <c r="K77" s="122">
        <f t="shared" si="21"/>
        <v>2861970.5747230425</v>
      </c>
      <c r="L77" s="122">
        <f t="shared" si="21"/>
        <v>3114261.0406588875</v>
      </c>
      <c r="M77" s="122">
        <f t="shared" si="21"/>
        <v>2636536.971833868</v>
      </c>
      <c r="N77" s="123"/>
    </row>
    <row r="78" spans="1:14">
      <c r="B78" s="6"/>
      <c r="C78" s="6"/>
      <c r="E78" s="6"/>
      <c r="F78" s="6"/>
      <c r="H78" s="6"/>
      <c r="I78" s="6"/>
      <c r="J78" s="6"/>
      <c r="K78" s="6"/>
      <c r="L78" s="6"/>
      <c r="M78" s="6"/>
      <c r="N78" s="6"/>
    </row>
    <row r="79" spans="1:14">
      <c r="A79" s="1"/>
      <c r="B79" s="4"/>
      <c r="C79" s="8"/>
      <c r="D79" s="8"/>
      <c r="E79" s="8"/>
      <c r="F79" s="8"/>
      <c r="G79" s="96"/>
      <c r="H79" s="97"/>
      <c r="I79" s="5"/>
      <c r="J79" s="96"/>
      <c r="K79" s="96"/>
      <c r="L79" s="5"/>
    </row>
    <row r="80" spans="1:14">
      <c r="A80" s="1"/>
      <c r="B80" s="4"/>
      <c r="C80" s="8"/>
      <c r="D80" s="8"/>
      <c r="E80" s="8"/>
      <c r="F80" s="8"/>
      <c r="G80" s="96"/>
      <c r="H80" s="98"/>
      <c r="I80" s="99"/>
      <c r="J80" s="98"/>
      <c r="K80" s="98"/>
      <c r="L80" s="5"/>
    </row>
    <row r="81" spans="1:14">
      <c r="A81" s="1"/>
      <c r="B81" s="4"/>
      <c r="D81" s="8"/>
      <c r="E81" s="8"/>
      <c r="F81" s="8"/>
      <c r="H81" s="61"/>
      <c r="J81" s="6"/>
      <c r="K81" s="6"/>
    </row>
    <row r="82" spans="1:14">
      <c r="E82" s="6"/>
      <c r="H82" s="20"/>
      <c r="J82" s="6"/>
      <c r="K82" s="6"/>
      <c r="N82" s="25"/>
    </row>
    <row r="83" spans="1:14">
      <c r="D83"/>
      <c r="E83" s="6"/>
      <c r="J83" s="6"/>
      <c r="K83" s="6"/>
    </row>
    <row r="87" spans="1:14">
      <c r="D87"/>
      <c r="F87" s="2"/>
    </row>
    <row r="88" spans="1:14">
      <c r="D88"/>
      <c r="F88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1:U85"/>
  <sheetViews>
    <sheetView showGridLines="0" zoomScaleNormal="100" workbookViewId="0"/>
  </sheetViews>
  <sheetFormatPr defaultColWidth="9.140625" defaultRowHeight="12.75" outlineLevelRow="1"/>
  <cols>
    <col min="1" max="1" width="34.7109375" style="127" bestFit="1" customWidth="1"/>
    <col min="2" max="2" width="14" style="127" customWidth="1"/>
    <col min="3" max="3" width="14.5703125" style="127" customWidth="1"/>
    <col min="4" max="4" width="14" style="129" customWidth="1"/>
    <col min="5" max="6" width="13.5703125" style="127" customWidth="1"/>
    <col min="7" max="7" width="12.28515625" style="129" bestFit="1" customWidth="1"/>
    <col min="8" max="8" width="14.140625" style="127" customWidth="1"/>
    <col min="9" max="9" width="14.42578125" style="127" customWidth="1"/>
    <col min="10" max="10" width="13.85546875" style="127" customWidth="1"/>
    <col min="11" max="11" width="14.7109375" style="127" customWidth="1"/>
    <col min="12" max="12" width="13.5703125" style="127" customWidth="1"/>
    <col min="13" max="13" width="14.42578125" style="127" customWidth="1"/>
    <col min="14" max="14" width="16.5703125" style="127" customWidth="1"/>
    <col min="15" max="16384" width="9.140625" style="127"/>
  </cols>
  <sheetData>
    <row r="1" spans="1:14" ht="13.5" thickBot="1">
      <c r="A1" s="164" t="s">
        <v>140</v>
      </c>
      <c r="E1" s="129"/>
      <c r="F1" s="129"/>
      <c r="J1" s="129"/>
      <c r="K1" s="129"/>
      <c r="N1" s="163"/>
    </row>
    <row r="2" spans="1:14">
      <c r="B2" s="162" t="s">
        <v>24</v>
      </c>
      <c r="C2" s="162" t="s">
        <v>24</v>
      </c>
      <c r="D2" s="162" t="s">
        <v>24</v>
      </c>
      <c r="E2" s="162" t="s">
        <v>24</v>
      </c>
      <c r="F2" s="162" t="s">
        <v>24</v>
      </c>
      <c r="G2" s="162" t="s">
        <v>24</v>
      </c>
      <c r="H2" s="162" t="s">
        <v>24</v>
      </c>
      <c r="I2" s="162" t="s">
        <v>24</v>
      </c>
      <c r="J2" s="162" t="s">
        <v>24</v>
      </c>
      <c r="K2" s="162" t="s">
        <v>24</v>
      </c>
      <c r="L2" s="162" t="s">
        <v>24</v>
      </c>
      <c r="M2" s="162" t="s">
        <v>76</v>
      </c>
      <c r="N2" s="161" t="s">
        <v>25</v>
      </c>
    </row>
    <row r="3" spans="1:14" s="137" customFormat="1">
      <c r="B3" s="159">
        <v>44013</v>
      </c>
      <c r="C3" s="160">
        <v>44044</v>
      </c>
      <c r="D3" s="160">
        <v>44075</v>
      </c>
      <c r="E3" s="159">
        <v>44105</v>
      </c>
      <c r="F3" s="159">
        <v>44136</v>
      </c>
      <c r="G3" s="160">
        <v>44166</v>
      </c>
      <c r="H3" s="159">
        <v>44197</v>
      </c>
      <c r="I3" s="159">
        <v>44228</v>
      </c>
      <c r="J3" s="159">
        <v>44256</v>
      </c>
      <c r="K3" s="159">
        <v>44287</v>
      </c>
      <c r="L3" s="159">
        <v>44317</v>
      </c>
      <c r="M3" s="159">
        <v>44348</v>
      </c>
      <c r="N3" s="159" t="s">
        <v>139</v>
      </c>
    </row>
    <row r="4" spans="1:14">
      <c r="A4" s="136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>
        <f>SUM(B4:M4)</f>
        <v>0</v>
      </c>
    </row>
    <row r="5" spans="1:14" s="129" customFormat="1" ht="13.5" hidden="1" customHeight="1" outlineLevel="1">
      <c r="A5" s="156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129" customFormat="1" ht="12.75" hidden="1" customHeight="1" outlineLevel="1">
      <c r="A6" s="156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57">
        <f>SUM(B6:M6)</f>
        <v>1366988</v>
      </c>
    </row>
    <row r="7" spans="1:14" s="129" customFormat="1" ht="12.75" hidden="1" customHeight="1" outlineLevel="1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>
        <f>SUM(B7:M7)</f>
        <v>0</v>
      </c>
    </row>
    <row r="8" spans="1:14" s="129" customFormat="1" ht="12.75" hidden="1" customHeight="1" outlineLevel="1">
      <c r="A8" s="156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>
        <f>SUM(B8:M8)</f>
        <v>0</v>
      </c>
    </row>
    <row r="9" spans="1:14" s="129" customFormat="1" collapsed="1">
      <c r="A9" s="151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129" customFormat="1" ht="6.75" hidden="1" customHeight="1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s="129" customFormat="1" hidden="1">
      <c r="A11" s="151" t="s">
        <v>31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f>SUM(B11:M11)</f>
        <v>0</v>
      </c>
    </row>
    <row r="12" spans="1:14" s="129" customFormat="1" ht="7.5" customHeight="1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s="129" customFormat="1" ht="21" customHeight="1" thickBot="1">
      <c r="A13" s="151" t="s">
        <v>32</v>
      </c>
      <c r="B13" s="14">
        <f t="shared" ref="B13:N13" si="1">B9+B11</f>
        <v>676647</v>
      </c>
      <c r="C13" s="14">
        <f t="shared" si="1"/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129" customFormat="1" ht="21" hidden="1" customHeight="1" outlineLevel="1" thickTop="1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s="129" customFormat="1" ht="17.25" hidden="1" customHeight="1" outlineLevel="1">
      <c r="A15" s="154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s="129" customFormat="1" ht="12" hidden="1" customHeight="1" outlineLevel="1">
      <c r="A16" s="156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57">
        <f>SUM(B16:M16)</f>
        <v>6402367</v>
      </c>
    </row>
    <row r="17" spans="1:14" s="129" customFormat="1" ht="20.25" hidden="1" customHeight="1" outlineLevel="1">
      <c r="A17" s="15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57">
        <f>SUM(B17:M17)</f>
        <v>0</v>
      </c>
    </row>
    <row r="18" spans="1:14" s="129" customFormat="1" ht="26.25" hidden="1" customHeight="1" outlineLevel="1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>
        <v>0</v>
      </c>
    </row>
    <row r="19" spans="1:14" s="129" customFormat="1" ht="12" hidden="1" customHeight="1" outlineLevel="1">
      <c r="A19" s="156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>
        <f>SUM(B19:M19)</f>
        <v>0</v>
      </c>
    </row>
    <row r="20" spans="1:14" s="129" customFormat="1" ht="13.5" collapsed="1" thickTop="1">
      <c r="A20" s="151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129" customFormat="1" ht="13.5" hidden="1" customHeight="1" outlineLevel="1"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4" s="129" customFormat="1" ht="17.25" hidden="1" customHeight="1" outlineLevel="1">
      <c r="A22" s="151" t="s">
        <v>36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4" s="129" customFormat="1" hidden="1" outlineLevel="1">
      <c r="A23" s="129" t="s">
        <v>37</v>
      </c>
      <c r="B23" s="150">
        <f t="shared" ref="B23:M23" si="3">+B5-B16</f>
        <v>140094</v>
      </c>
      <c r="C23" s="150">
        <f t="shared" si="3"/>
        <v>602829</v>
      </c>
      <c r="D23" s="150">
        <f t="shared" si="3"/>
        <v>357054</v>
      </c>
      <c r="E23" s="150">
        <f t="shared" si="3"/>
        <v>346547</v>
      </c>
      <c r="F23" s="150">
        <f t="shared" si="3"/>
        <v>229697</v>
      </c>
      <c r="G23" s="150">
        <f t="shared" si="3"/>
        <v>237270</v>
      </c>
      <c r="H23" s="150">
        <f t="shared" si="3"/>
        <v>547117</v>
      </c>
      <c r="I23" s="150">
        <f t="shared" si="3"/>
        <v>190788</v>
      </c>
      <c r="J23" s="150">
        <f t="shared" si="3"/>
        <v>321413</v>
      </c>
      <c r="K23" s="150">
        <f t="shared" si="3"/>
        <v>395094</v>
      </c>
      <c r="L23" s="150">
        <f t="shared" si="3"/>
        <v>473889</v>
      </c>
      <c r="M23" s="150">
        <f t="shared" si="3"/>
        <v>306749</v>
      </c>
      <c r="N23" s="150">
        <f>SUM(B23:M23)</f>
        <v>4148541</v>
      </c>
    </row>
    <row r="24" spans="1:14" s="129" customFormat="1" hidden="1" outlineLevel="1">
      <c r="A24" s="129" t="s">
        <v>37</v>
      </c>
      <c r="B24" s="150">
        <f t="shared" ref="B24:M24" si="4">+B6-B17</f>
        <v>199739</v>
      </c>
      <c r="C24" s="150">
        <f t="shared" si="4"/>
        <v>57792</v>
      </c>
      <c r="D24" s="150">
        <f t="shared" si="4"/>
        <v>168012</v>
      </c>
      <c r="E24" s="150">
        <f t="shared" si="4"/>
        <v>32628</v>
      </c>
      <c r="F24" s="150">
        <f t="shared" si="4"/>
        <v>72335</v>
      </c>
      <c r="G24" s="150">
        <f t="shared" si="4"/>
        <v>30858</v>
      </c>
      <c r="H24" s="150">
        <f t="shared" si="4"/>
        <v>33489</v>
      </c>
      <c r="I24" s="150">
        <f t="shared" si="4"/>
        <v>199159</v>
      </c>
      <c r="J24" s="150">
        <f t="shared" si="4"/>
        <v>217935</v>
      </c>
      <c r="K24" s="150">
        <f t="shared" si="4"/>
        <v>9389</v>
      </c>
      <c r="L24" s="150">
        <f t="shared" si="4"/>
        <v>60775</v>
      </c>
      <c r="M24" s="150">
        <f t="shared" si="4"/>
        <v>284877</v>
      </c>
      <c r="N24" s="150">
        <f>SUM(B24:M24)</f>
        <v>1366988</v>
      </c>
    </row>
    <row r="25" spans="1:14" s="129" customFormat="1" hidden="1" outlineLevel="1">
      <c r="A25" s="129" t="s">
        <v>38</v>
      </c>
      <c r="B25" s="150">
        <f t="shared" ref="B25:M25" si="5">+B7-B18</f>
        <v>0</v>
      </c>
      <c r="C25" s="150">
        <f t="shared" si="5"/>
        <v>0</v>
      </c>
      <c r="D25" s="150">
        <f t="shared" si="5"/>
        <v>0</v>
      </c>
      <c r="E25" s="150">
        <f t="shared" si="5"/>
        <v>0</v>
      </c>
      <c r="F25" s="150">
        <f t="shared" si="5"/>
        <v>0</v>
      </c>
      <c r="G25" s="150">
        <f t="shared" si="5"/>
        <v>0</v>
      </c>
      <c r="H25" s="150">
        <f t="shared" si="5"/>
        <v>0</v>
      </c>
      <c r="I25" s="150">
        <f t="shared" si="5"/>
        <v>0</v>
      </c>
      <c r="J25" s="150">
        <f t="shared" si="5"/>
        <v>0</v>
      </c>
      <c r="K25" s="150">
        <f t="shared" si="5"/>
        <v>0</v>
      </c>
      <c r="L25" s="150">
        <f t="shared" si="5"/>
        <v>0</v>
      </c>
      <c r="M25" s="150">
        <f t="shared" si="5"/>
        <v>0</v>
      </c>
      <c r="N25" s="150">
        <f>SUM(B25:M25)</f>
        <v>0</v>
      </c>
    </row>
    <row r="26" spans="1:14" s="129" customFormat="1" hidden="1" outlineLevel="1">
      <c r="A26" s="129" t="s">
        <v>38</v>
      </c>
      <c r="B26" s="158">
        <f t="shared" ref="B26:M26" si="6">+B8-B19</f>
        <v>0</v>
      </c>
      <c r="C26" s="158">
        <f t="shared" si="6"/>
        <v>0</v>
      </c>
      <c r="D26" s="158">
        <f t="shared" si="6"/>
        <v>0</v>
      </c>
      <c r="E26" s="158">
        <f t="shared" si="6"/>
        <v>0</v>
      </c>
      <c r="F26" s="158">
        <f t="shared" si="6"/>
        <v>0</v>
      </c>
      <c r="G26" s="158">
        <f t="shared" si="6"/>
        <v>0</v>
      </c>
      <c r="H26" s="158">
        <f t="shared" si="6"/>
        <v>0</v>
      </c>
      <c r="I26" s="158">
        <f t="shared" si="6"/>
        <v>0</v>
      </c>
      <c r="J26" s="158">
        <f t="shared" si="6"/>
        <v>0</v>
      </c>
      <c r="K26" s="158">
        <f t="shared" si="6"/>
        <v>0</v>
      </c>
      <c r="L26" s="158">
        <f t="shared" si="6"/>
        <v>0</v>
      </c>
      <c r="M26" s="158">
        <f t="shared" si="6"/>
        <v>0</v>
      </c>
      <c r="N26" s="158">
        <f>SUM(B26:M26)</f>
        <v>0</v>
      </c>
    </row>
    <row r="27" spans="1:14" s="129" customFormat="1" collapsed="1">
      <c r="A27" s="151" t="s">
        <v>39</v>
      </c>
      <c r="B27" s="12">
        <f t="shared" ref="B27:N27" si="7">SUM(B23:B26)</f>
        <v>339833</v>
      </c>
      <c r="C27" s="12">
        <f t="shared" si="7"/>
        <v>660621</v>
      </c>
      <c r="D27" s="12">
        <f t="shared" si="7"/>
        <v>525066</v>
      </c>
      <c r="E27" s="12">
        <f t="shared" si="7"/>
        <v>379175</v>
      </c>
      <c r="F27" s="12">
        <f t="shared" si="7"/>
        <v>302032</v>
      </c>
      <c r="G27" s="12">
        <f t="shared" si="7"/>
        <v>268128</v>
      </c>
      <c r="H27" s="12">
        <f t="shared" si="7"/>
        <v>580606</v>
      </c>
      <c r="I27" s="12">
        <f t="shared" si="7"/>
        <v>389947</v>
      </c>
      <c r="J27" s="12">
        <f t="shared" si="7"/>
        <v>539348</v>
      </c>
      <c r="K27" s="12">
        <f t="shared" si="7"/>
        <v>404483</v>
      </c>
      <c r="L27" s="12">
        <f t="shared" si="7"/>
        <v>534664</v>
      </c>
      <c r="M27" s="12">
        <f t="shared" si="7"/>
        <v>591626</v>
      </c>
      <c r="N27" s="12">
        <f t="shared" si="7"/>
        <v>5515529</v>
      </c>
    </row>
    <row r="28" spans="1:14" s="129" customFormat="1" ht="14.25" customHeight="1">
      <c r="B28" s="73">
        <f t="shared" ref="B28:M28" si="8">IFERROR(+B27/B9, 0)</f>
        <v>0.50223085301493986</v>
      </c>
      <c r="C28" s="73">
        <f t="shared" si="8"/>
        <v>0.291178446251384</v>
      </c>
      <c r="D28" s="73">
        <f t="shared" si="8"/>
        <v>0.49357168439071297</v>
      </c>
      <c r="E28" s="73">
        <f t="shared" si="8"/>
        <v>0.53194474256077018</v>
      </c>
      <c r="F28" s="73">
        <f t="shared" si="8"/>
        <v>0.64558547543828904</v>
      </c>
      <c r="G28" s="73">
        <f t="shared" si="8"/>
        <v>0.52123910148618302</v>
      </c>
      <c r="H28" s="73">
        <f t="shared" si="8"/>
        <v>0.38815413424004203</v>
      </c>
      <c r="I28" s="73">
        <f t="shared" si="8"/>
        <v>0.52321582634387465</v>
      </c>
      <c r="J28" s="73">
        <f t="shared" si="8"/>
        <v>0.52277498735099859</v>
      </c>
      <c r="K28" s="73">
        <f t="shared" si="8"/>
        <v>0.38593422908186731</v>
      </c>
      <c r="L28" s="73">
        <f t="shared" si="8"/>
        <v>0.61509506027117999</v>
      </c>
      <c r="M28" s="73">
        <f t="shared" si="8"/>
        <v>0.5780442717900216</v>
      </c>
      <c r="N28" s="73">
        <f>+N27/N9</f>
        <v>0.4627938522034426</v>
      </c>
    </row>
    <row r="29" spans="1:14" s="129" customFormat="1" ht="27" hidden="1" customHeight="1" outlineLevel="1">
      <c r="A29" s="154" t="s">
        <v>40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6"/>
    </row>
    <row r="30" spans="1:14" s="129" customFormat="1" hidden="1" outlineLevel="1">
      <c r="A30" s="156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57">
        <f>SUM(B30:M30)</f>
        <v>3442186.8884536922</v>
      </c>
    </row>
    <row r="31" spans="1:14" s="129" customFormat="1" hidden="1" outlineLevel="1">
      <c r="A31" s="156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57">
        <f>SUM(B31:M31)</f>
        <v>1869629.709387955</v>
      </c>
    </row>
    <row r="32" spans="1:14" s="129" customFormat="1" ht="15" hidden="1" outlineLevel="1">
      <c r="A32" s="156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57">
        <f>SUM(B32:M32)</f>
        <v>0</v>
      </c>
    </row>
    <row r="33" spans="1:14" s="129" customFormat="1" ht="13.5" hidden="1" customHeight="1" outlineLevel="1">
      <c r="A33" s="156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>
        <f>SUM(B33:M33)</f>
        <v>0</v>
      </c>
    </row>
    <row r="34" spans="1:14" s="129" customFormat="1" collapsed="1">
      <c r="A34" s="151" t="s">
        <v>43</v>
      </c>
      <c r="B34" s="12">
        <f t="shared" ref="B34:N34" si="9">SUM(B30:B33)</f>
        <v>431516</v>
      </c>
      <c r="C34" s="12">
        <f t="shared" si="9"/>
        <v>466646</v>
      </c>
      <c r="D34" s="12">
        <f t="shared" si="9"/>
        <v>459724</v>
      </c>
      <c r="E34" s="12">
        <f t="shared" si="9"/>
        <v>495229</v>
      </c>
      <c r="F34" s="12">
        <f t="shared" si="9"/>
        <v>408077</v>
      </c>
      <c r="G34" s="12">
        <f t="shared" si="9"/>
        <v>406913</v>
      </c>
      <c r="H34" s="12">
        <f t="shared" si="9"/>
        <v>479358</v>
      </c>
      <c r="I34" s="12">
        <f t="shared" si="9"/>
        <v>400621</v>
      </c>
      <c r="J34" s="12">
        <f t="shared" si="9"/>
        <v>418343</v>
      </c>
      <c r="K34" s="12">
        <f t="shared" si="9"/>
        <v>461407</v>
      </c>
      <c r="L34" s="12">
        <f t="shared" si="9"/>
        <v>407466</v>
      </c>
      <c r="M34" s="12">
        <f t="shared" si="9"/>
        <v>476516.5978416474</v>
      </c>
      <c r="N34" s="12">
        <f t="shared" si="9"/>
        <v>5311816.5978416475</v>
      </c>
    </row>
    <row r="35" spans="1:14" s="129" customForma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</row>
    <row r="36" spans="1:14" s="129" customFormat="1" ht="18" hidden="1" customHeight="1" outlineLevel="1">
      <c r="A36" s="154" t="s">
        <v>44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6"/>
    </row>
    <row r="37" spans="1:14" s="129" customFormat="1" ht="12.75" hidden="1" customHeight="1" outlineLevel="1">
      <c r="A37" s="156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57">
        <f>SUM(B37:M37)</f>
        <v>8171871.9311749805</v>
      </c>
    </row>
    <row r="38" spans="1:14" s="129" customFormat="1" ht="12.75" hidden="1" customHeight="1" outlineLevel="1">
      <c r="A38" s="129" t="s">
        <v>46</v>
      </c>
      <c r="B38" s="150">
        <f t="shared" ref="B38:M38" si="10">-B34</f>
        <v>-431516</v>
      </c>
      <c r="C38" s="150">
        <f t="shared" si="10"/>
        <v>-466646</v>
      </c>
      <c r="D38" s="150">
        <f t="shared" si="10"/>
        <v>-459724</v>
      </c>
      <c r="E38" s="150">
        <f t="shared" si="10"/>
        <v>-495229</v>
      </c>
      <c r="F38" s="150">
        <f t="shared" si="10"/>
        <v>-408077</v>
      </c>
      <c r="G38" s="150">
        <f t="shared" si="10"/>
        <v>-406913</v>
      </c>
      <c r="H38" s="150">
        <f t="shared" si="10"/>
        <v>-479358</v>
      </c>
      <c r="I38" s="150">
        <f t="shared" si="10"/>
        <v>-400621</v>
      </c>
      <c r="J38" s="150">
        <f t="shared" si="10"/>
        <v>-418343</v>
      </c>
      <c r="K38" s="150">
        <f t="shared" si="10"/>
        <v>-461407</v>
      </c>
      <c r="L38" s="150">
        <f t="shared" si="10"/>
        <v>-407466</v>
      </c>
      <c r="M38" s="150">
        <f t="shared" si="10"/>
        <v>-476516.5978416474</v>
      </c>
      <c r="N38" s="150">
        <f>SUM(B38:M38)</f>
        <v>-5311816.5978416475</v>
      </c>
    </row>
    <row r="39" spans="1:14" s="129" customFormat="1" ht="12.75" hidden="1" customHeight="1" outlineLevel="1">
      <c r="A39" s="156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57">
        <f>SUM(B39:M39)</f>
        <v>-931428</v>
      </c>
    </row>
    <row r="40" spans="1:14" s="129" customFormat="1" ht="12.75" hidden="1" customHeight="1" outlineLevel="1">
      <c r="A40" s="156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57">
        <f>SUM(B40:M40)</f>
        <v>-85340</v>
      </c>
    </row>
    <row r="41" spans="1:14" s="129" customFormat="1" ht="12.75" hidden="1" customHeight="1" outlineLevel="1">
      <c r="A41" s="156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55">
        <f>SUM(B41:M41)</f>
        <v>-89200</v>
      </c>
    </row>
    <row r="42" spans="1:14" s="129" customFormat="1" collapsed="1">
      <c r="A42" s="151" t="s">
        <v>49</v>
      </c>
      <c r="B42" s="12">
        <f t="shared" ref="B42:N42" si="11">SUM(B37:B41)</f>
        <v>180027</v>
      </c>
      <c r="C42" s="12">
        <f t="shared" si="11"/>
        <v>52320</v>
      </c>
      <c r="D42" s="12">
        <f t="shared" si="11"/>
        <v>139992</v>
      </c>
      <c r="E42" s="12">
        <f t="shared" si="11"/>
        <v>330625</v>
      </c>
      <c r="F42" s="12">
        <f t="shared" si="11"/>
        <v>146973</v>
      </c>
      <c r="G42" s="12">
        <f t="shared" si="11"/>
        <v>167463</v>
      </c>
      <c r="H42" s="12">
        <f t="shared" si="11"/>
        <v>78923</v>
      </c>
      <c r="I42" s="12">
        <f t="shared" si="11"/>
        <v>126776</v>
      </c>
      <c r="J42" s="12">
        <f t="shared" si="11"/>
        <v>114742</v>
      </c>
      <c r="K42" s="12">
        <f t="shared" si="11"/>
        <v>123249</v>
      </c>
      <c r="L42" s="12">
        <f t="shared" si="11"/>
        <v>115864</v>
      </c>
      <c r="M42" s="12">
        <f t="shared" si="11"/>
        <v>177133.33333333343</v>
      </c>
      <c r="N42" s="12">
        <f t="shared" si="11"/>
        <v>1754087.333333333</v>
      </c>
    </row>
    <row r="43" spans="1:14">
      <c r="A43" s="136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54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129" customFormat="1" hidden="1" outlineLevel="1">
      <c r="A45" s="129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36" t="s">
        <v>50</v>
      </c>
      <c r="B46" s="12">
        <f t="shared" ref="B46:N46" si="12">SUM(B44:B45)</f>
        <v>234703</v>
      </c>
      <c r="C46" s="12">
        <f t="shared" si="12"/>
        <v>219113</v>
      </c>
      <c r="D46" s="12">
        <f t="shared" si="12"/>
        <v>210081</v>
      </c>
      <c r="E46" s="12">
        <f t="shared" si="12"/>
        <v>259750</v>
      </c>
      <c r="F46" s="12">
        <f t="shared" si="12"/>
        <v>-183271</v>
      </c>
      <c r="G46" s="12">
        <f t="shared" si="12"/>
        <v>211175</v>
      </c>
      <c r="H46" s="12">
        <f t="shared" si="12"/>
        <v>247477</v>
      </c>
      <c r="I46" s="12">
        <f t="shared" si="12"/>
        <v>217202</v>
      </c>
      <c r="J46" s="12">
        <f t="shared" si="12"/>
        <v>225320</v>
      </c>
      <c r="K46" s="12">
        <f t="shared" si="12"/>
        <v>242086</v>
      </c>
      <c r="L46" s="12">
        <f t="shared" si="12"/>
        <v>213156</v>
      </c>
      <c r="M46" s="12">
        <f t="shared" si="12"/>
        <v>-130463</v>
      </c>
      <c r="N46" s="12">
        <f t="shared" si="12"/>
        <v>1966329</v>
      </c>
    </row>
    <row r="47" spans="1:14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29"/>
      <c r="M47" s="129"/>
      <c r="N47" s="129"/>
    </row>
    <row r="48" spans="1:14">
      <c r="A48" s="151" t="s">
        <v>52</v>
      </c>
      <c r="B48" s="19">
        <f t="shared" ref="B48:N48" si="13">+B20+B34+B42+B46</f>
        <v>1183060</v>
      </c>
      <c r="C48" s="19">
        <f t="shared" si="13"/>
        <v>2346242</v>
      </c>
      <c r="D48" s="19">
        <f t="shared" si="13"/>
        <v>1348540</v>
      </c>
      <c r="E48" s="19">
        <f t="shared" si="13"/>
        <v>1419238</v>
      </c>
      <c r="F48" s="19">
        <f t="shared" si="13"/>
        <v>537589</v>
      </c>
      <c r="G48" s="19">
        <f t="shared" si="13"/>
        <v>1031828</v>
      </c>
      <c r="H48" s="19">
        <f t="shared" si="13"/>
        <v>1720965</v>
      </c>
      <c r="I48" s="19">
        <f t="shared" si="13"/>
        <v>1099941</v>
      </c>
      <c r="J48" s="19">
        <f t="shared" si="13"/>
        <v>1250759</v>
      </c>
      <c r="K48" s="19">
        <f t="shared" si="13"/>
        <v>1470321</v>
      </c>
      <c r="L48" s="19">
        <f t="shared" si="13"/>
        <v>1071060</v>
      </c>
      <c r="M48" s="19">
        <f t="shared" si="13"/>
        <v>955056.93117498094</v>
      </c>
      <c r="N48" s="19">
        <f t="shared" si="13"/>
        <v>15434599.931174979</v>
      </c>
    </row>
    <row r="49" spans="1:2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29"/>
      <c r="M49" s="129"/>
      <c r="N49" s="129"/>
    </row>
    <row r="50" spans="1:21">
      <c r="A50" s="136" t="s">
        <v>53</v>
      </c>
      <c r="B50" s="12">
        <f t="shared" ref="B50:M50" si="14">+B13-B48</f>
        <v>-506413</v>
      </c>
      <c r="C50" s="12">
        <f t="shared" si="14"/>
        <v>-77458</v>
      </c>
      <c r="D50" s="12">
        <f t="shared" si="14"/>
        <v>-284731</v>
      </c>
      <c r="E50" s="12">
        <f t="shared" si="14"/>
        <v>-706429</v>
      </c>
      <c r="F50" s="12">
        <f t="shared" si="14"/>
        <v>-69747</v>
      </c>
      <c r="G50" s="12">
        <f t="shared" si="14"/>
        <v>-517423</v>
      </c>
      <c r="H50" s="12">
        <f t="shared" si="14"/>
        <v>-225152</v>
      </c>
      <c r="I50" s="12">
        <f t="shared" si="14"/>
        <v>-354652</v>
      </c>
      <c r="J50" s="12">
        <f t="shared" si="14"/>
        <v>-219057</v>
      </c>
      <c r="K50" s="12">
        <f t="shared" si="14"/>
        <v>-422259</v>
      </c>
      <c r="L50" s="12">
        <f t="shared" si="14"/>
        <v>-201822</v>
      </c>
      <c r="M50" s="12">
        <f t="shared" si="14"/>
        <v>68439.068825019058</v>
      </c>
      <c r="N50" s="12">
        <f>SUM(B50:M50)</f>
        <v>-3516703.9311749809</v>
      </c>
    </row>
    <row r="51" spans="1:21" ht="7.5" customHeight="1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29"/>
      <c r="M51" s="129"/>
      <c r="N51" s="129"/>
    </row>
    <row r="52" spans="1:21">
      <c r="A52" s="136" t="s">
        <v>54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0"/>
      <c r="L52" s="129"/>
      <c r="M52" s="129"/>
      <c r="N52" s="129"/>
    </row>
    <row r="53" spans="1:21" s="129" customFormat="1">
      <c r="A53" s="129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153"/>
    </row>
    <row r="54" spans="1:21" s="129" customFormat="1">
      <c r="A54" s="129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129" customFormat="1">
      <c r="A55" s="129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129" customFormat="1">
      <c r="A56" s="152" t="s">
        <v>58</v>
      </c>
      <c r="B56" s="150">
        <v>-19539</v>
      </c>
      <c r="C56" s="150">
        <v>-18488</v>
      </c>
      <c r="D56" s="150">
        <v>-23302</v>
      </c>
      <c r="E56" s="150">
        <v>-10141</v>
      </c>
      <c r="F56" s="150">
        <v>-16697</v>
      </c>
      <c r="G56" s="150">
        <v>-50933</v>
      </c>
      <c r="H56" s="150">
        <v>-10065</v>
      </c>
      <c r="I56" s="150">
        <v>-10991</v>
      </c>
      <c r="J56" s="150">
        <v>-15469</v>
      </c>
      <c r="K56" s="150">
        <v>-10418</v>
      </c>
      <c r="L56" s="150">
        <v>-11468</v>
      </c>
      <c r="M56" s="150">
        <v>-15000</v>
      </c>
      <c r="N56" s="150">
        <f>SUM(B56:M56)</f>
        <v>-212511</v>
      </c>
    </row>
    <row r="57" spans="1:21" s="129" customFormat="1">
      <c r="A57" s="129" t="s">
        <v>134</v>
      </c>
      <c r="B57" s="22">
        <v>-463884</v>
      </c>
      <c r="C57" s="150">
        <v>-487459</v>
      </c>
      <c r="D57" s="150">
        <v>231583</v>
      </c>
      <c r="E57" s="150">
        <v>139067</v>
      </c>
      <c r="F57" s="150">
        <v>-1068714</v>
      </c>
      <c r="G57" s="150">
        <v>-344647</v>
      </c>
      <c r="H57" s="150">
        <v>35870</v>
      </c>
      <c r="I57" s="150">
        <v>-241094</v>
      </c>
      <c r="J57" s="150">
        <v>-105473</v>
      </c>
      <c r="K57" s="150">
        <v>-334684</v>
      </c>
      <c r="L57" s="150">
        <v>-71471</v>
      </c>
      <c r="M57" s="150">
        <v>-15000</v>
      </c>
      <c r="N57" s="22">
        <f>SUM(B57:M57)</f>
        <v>-2725906</v>
      </c>
    </row>
    <row r="58" spans="1:21" s="129" customFormat="1">
      <c r="A58" s="151" t="s">
        <v>60</v>
      </c>
      <c r="B58" s="19">
        <f t="shared" ref="B58:N58" si="15">SUM(B53:B57)</f>
        <v>-95981</v>
      </c>
      <c r="C58" s="19">
        <f t="shared" si="15"/>
        <v>-398807</v>
      </c>
      <c r="D58" s="19">
        <f t="shared" si="15"/>
        <v>210822</v>
      </c>
      <c r="E58" s="19">
        <f t="shared" si="15"/>
        <v>171513</v>
      </c>
      <c r="F58" s="19">
        <f t="shared" si="15"/>
        <v>-983127</v>
      </c>
      <c r="G58" s="19">
        <f t="shared" si="15"/>
        <v>-394610</v>
      </c>
      <c r="H58" s="19">
        <f t="shared" si="15"/>
        <v>34428</v>
      </c>
      <c r="I58" s="19">
        <f t="shared" si="15"/>
        <v>-249647</v>
      </c>
      <c r="J58" s="19">
        <f t="shared" si="15"/>
        <v>-80559</v>
      </c>
      <c r="K58" s="19">
        <f t="shared" si="15"/>
        <v>-344840</v>
      </c>
      <c r="L58" s="19">
        <f t="shared" si="15"/>
        <v>-79612</v>
      </c>
      <c r="M58" s="19">
        <f t="shared" si="15"/>
        <v>231000</v>
      </c>
      <c r="N58" s="19">
        <f t="shared" si="15"/>
        <v>-1979420</v>
      </c>
    </row>
    <row r="59" spans="1:21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1:21">
      <c r="A60" s="136" t="s">
        <v>61</v>
      </c>
      <c r="B60" s="12">
        <v>15210291</v>
      </c>
      <c r="C60" s="150"/>
      <c r="D60" s="150"/>
      <c r="E60" s="150"/>
      <c r="F60" s="150"/>
      <c r="G60" s="150"/>
      <c r="H60" s="150" t="s">
        <v>38</v>
      </c>
      <c r="I60" s="150"/>
      <c r="J60" s="150"/>
      <c r="K60" s="150"/>
      <c r="L60" s="129"/>
      <c r="M60" s="129"/>
      <c r="N60" s="129"/>
    </row>
    <row r="61" spans="1:21">
      <c r="A61" s="151" t="s">
        <v>62</v>
      </c>
      <c r="B61" s="19">
        <f t="shared" ref="B61:N61" si="16">+B58+B48</f>
        <v>1087079</v>
      </c>
      <c r="C61" s="19">
        <f t="shared" si="16"/>
        <v>1947435</v>
      </c>
      <c r="D61" s="19">
        <f t="shared" si="16"/>
        <v>1559362</v>
      </c>
      <c r="E61" s="19">
        <f t="shared" si="16"/>
        <v>1590751</v>
      </c>
      <c r="F61" s="19">
        <f t="shared" si="16"/>
        <v>-445538</v>
      </c>
      <c r="G61" s="19">
        <f t="shared" si="16"/>
        <v>637218</v>
      </c>
      <c r="H61" s="19">
        <f t="shared" si="16"/>
        <v>1755393</v>
      </c>
      <c r="I61" s="19">
        <f t="shared" si="16"/>
        <v>850294</v>
      </c>
      <c r="J61" s="19">
        <f t="shared" si="16"/>
        <v>1170200</v>
      </c>
      <c r="K61" s="19">
        <f t="shared" si="16"/>
        <v>1125481</v>
      </c>
      <c r="L61" s="19">
        <f t="shared" si="16"/>
        <v>991448</v>
      </c>
      <c r="M61" s="19">
        <f t="shared" si="16"/>
        <v>1186056.9311749809</v>
      </c>
      <c r="N61" s="19">
        <f t="shared" si="16"/>
        <v>13455179.931174979</v>
      </c>
    </row>
    <row r="62" spans="1:21" ht="13.5" thickBot="1">
      <c r="A62" s="151" t="s">
        <v>63</v>
      </c>
      <c r="B62" s="14">
        <f t="shared" ref="B62:N62" si="17">+B13-B61</f>
        <v>-410432</v>
      </c>
      <c r="C62" s="14">
        <f t="shared" si="17"/>
        <v>321349</v>
      </c>
      <c r="D62" s="14">
        <f t="shared" si="17"/>
        <v>-495553</v>
      </c>
      <c r="E62" s="14">
        <f t="shared" si="17"/>
        <v>-877942</v>
      </c>
      <c r="F62" s="14">
        <f t="shared" si="17"/>
        <v>913380</v>
      </c>
      <c r="G62" s="14">
        <f t="shared" si="17"/>
        <v>-122813</v>
      </c>
      <c r="H62" s="14">
        <f t="shared" si="17"/>
        <v>-259580</v>
      </c>
      <c r="I62" s="14">
        <f t="shared" si="17"/>
        <v>-105005</v>
      </c>
      <c r="J62" s="14">
        <f t="shared" si="17"/>
        <v>-138498</v>
      </c>
      <c r="K62" s="14">
        <f t="shared" si="17"/>
        <v>-77419</v>
      </c>
      <c r="L62" s="14">
        <f t="shared" si="17"/>
        <v>-122210</v>
      </c>
      <c r="M62" s="14">
        <f t="shared" si="17"/>
        <v>-162560.93117498094</v>
      </c>
      <c r="N62" s="14">
        <f t="shared" si="17"/>
        <v>-1537283.9311749786</v>
      </c>
    </row>
    <row r="63" spans="1:21" s="129" customFormat="1" ht="13.5" thickTop="1">
      <c r="A63" s="151" t="s">
        <v>64</v>
      </c>
      <c r="B63" s="12">
        <f>+B62</f>
        <v>-410432</v>
      </c>
      <c r="C63" s="12">
        <f t="shared" ref="C63:M63" si="18">B63+C62</f>
        <v>-89083</v>
      </c>
      <c r="D63" s="12">
        <f t="shared" si="18"/>
        <v>-584636</v>
      </c>
      <c r="E63" s="12">
        <f t="shared" si="18"/>
        <v>-1462578</v>
      </c>
      <c r="F63" s="12">
        <f t="shared" si="18"/>
        <v>-549198</v>
      </c>
      <c r="G63" s="12">
        <f t="shared" si="18"/>
        <v>-672011</v>
      </c>
      <c r="H63" s="12">
        <f t="shared" si="18"/>
        <v>-931591</v>
      </c>
      <c r="I63" s="12">
        <f t="shared" si="18"/>
        <v>-1036596</v>
      </c>
      <c r="J63" s="12">
        <f t="shared" si="18"/>
        <v>-1175094</v>
      </c>
      <c r="K63" s="12">
        <f t="shared" si="18"/>
        <v>-1252513</v>
      </c>
      <c r="L63" s="12">
        <f t="shared" si="18"/>
        <v>-1374723</v>
      </c>
      <c r="M63" s="12">
        <f t="shared" si="18"/>
        <v>-1537283.9311749809</v>
      </c>
      <c r="N63" s="12"/>
    </row>
    <row r="64" spans="1:21">
      <c r="A64" s="151" t="s">
        <v>65</v>
      </c>
      <c r="B64" s="12">
        <f t="shared" ref="B64:M64" si="19">+$B$60+B63</f>
        <v>14799859</v>
      </c>
      <c r="C64" s="12">
        <f t="shared" si="19"/>
        <v>15121208</v>
      </c>
      <c r="D64" s="12">
        <f t="shared" si="19"/>
        <v>14625655</v>
      </c>
      <c r="E64" s="12">
        <f t="shared" si="19"/>
        <v>13747713</v>
      </c>
      <c r="F64" s="12">
        <f t="shared" si="19"/>
        <v>14661093</v>
      </c>
      <c r="G64" s="12">
        <f t="shared" si="19"/>
        <v>14538280</v>
      </c>
      <c r="H64" s="12">
        <f t="shared" si="19"/>
        <v>14278700</v>
      </c>
      <c r="I64" s="12">
        <f t="shared" si="19"/>
        <v>14173695</v>
      </c>
      <c r="J64" s="12">
        <f t="shared" si="19"/>
        <v>14035197</v>
      </c>
      <c r="K64" s="12">
        <f t="shared" si="19"/>
        <v>13957778</v>
      </c>
      <c r="L64" s="12">
        <f t="shared" si="19"/>
        <v>13835568</v>
      </c>
      <c r="M64" s="12">
        <f t="shared" si="19"/>
        <v>13673007.06882502</v>
      </c>
      <c r="N64" s="12"/>
    </row>
    <row r="65" spans="1:14">
      <c r="A65" s="129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29"/>
      <c r="M65" s="129"/>
      <c r="N65" s="129"/>
    </row>
    <row r="66" spans="1:14" s="129" customFormat="1">
      <c r="A66" s="149" t="s">
        <v>141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7"/>
    </row>
    <row r="67" spans="1:14" ht="13.5" thickBot="1">
      <c r="A67" s="141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41" t="s">
        <v>64</v>
      </c>
      <c r="B68" s="31">
        <f>+B67</f>
        <v>-1206184.54570327</v>
      </c>
      <c r="C68" s="31">
        <f t="shared" ref="C68:M68" si="20">+B68+C67</f>
        <v>-1297420.6375026521</v>
      </c>
      <c r="D68" s="31">
        <f t="shared" si="20"/>
        <v>-1319305.3593686349</v>
      </c>
      <c r="E68" s="31">
        <f t="shared" si="20"/>
        <v>-1738390.264724405</v>
      </c>
      <c r="F68" s="31">
        <f t="shared" si="20"/>
        <v>-2271993.4482011762</v>
      </c>
      <c r="G68" s="31">
        <f t="shared" si="20"/>
        <v>-2625326.0570695321</v>
      </c>
      <c r="H68" s="31">
        <f t="shared" si="20"/>
        <v>-3353463.7490214533</v>
      </c>
      <c r="I68" s="31">
        <f t="shared" si="20"/>
        <v>-3543213.6901746993</v>
      </c>
      <c r="J68" s="31">
        <f t="shared" si="20"/>
        <v>-3659542.9545949451</v>
      </c>
      <c r="K68" s="31">
        <f t="shared" si="20"/>
        <v>-4114483.5747230439</v>
      </c>
      <c r="L68" s="31">
        <f t="shared" si="20"/>
        <v>-4488984.0406588893</v>
      </c>
      <c r="M68" s="31">
        <f t="shared" si="20"/>
        <v>-4651544.9718338698</v>
      </c>
      <c r="N68" s="125"/>
    </row>
    <row r="69" spans="1:14">
      <c r="A69" s="141" t="s">
        <v>65</v>
      </c>
      <c r="B69" s="16">
        <f>+B60+B68</f>
        <v>14004106.45429673</v>
      </c>
      <c r="C69" s="16">
        <f t="shared" ref="C69:M69" si="21">+B69+C67</f>
        <v>13912870.362497348</v>
      </c>
      <c r="D69" s="16">
        <f t="shared" si="21"/>
        <v>13890985.640631367</v>
      </c>
      <c r="E69" s="16">
        <f t="shared" si="21"/>
        <v>13471900.735275596</v>
      </c>
      <c r="F69" s="16">
        <f t="shared" si="21"/>
        <v>12938297.551798824</v>
      </c>
      <c r="G69" s="16">
        <f t="shared" si="21"/>
        <v>12584964.942930467</v>
      </c>
      <c r="H69" s="16">
        <f t="shared" si="21"/>
        <v>11856827.250978546</v>
      </c>
      <c r="I69" s="16">
        <f t="shared" si="21"/>
        <v>11667077.309825301</v>
      </c>
      <c r="J69" s="16">
        <f t="shared" si="21"/>
        <v>11550748.045405056</v>
      </c>
      <c r="K69" s="16">
        <f t="shared" si="21"/>
        <v>11095807.425276957</v>
      </c>
      <c r="L69" s="16">
        <f t="shared" si="21"/>
        <v>10721306.959341113</v>
      </c>
      <c r="M69" s="16">
        <f t="shared" si="21"/>
        <v>10558746.028166132</v>
      </c>
      <c r="N69" s="116"/>
    </row>
    <row r="70" spans="1:14">
      <c r="A70" s="146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45"/>
    </row>
    <row r="71" spans="1:14">
      <c r="A71" s="144" t="s">
        <v>68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2"/>
    </row>
    <row r="72" spans="1:14">
      <c r="A72" s="141" t="s">
        <v>63</v>
      </c>
      <c r="B72" s="31">
        <f t="shared" ref="B72:M72" si="22">+B62-B67</f>
        <v>795752.54570327001</v>
      </c>
      <c r="C72" s="31">
        <f t="shared" si="22"/>
        <v>412585.09179938212</v>
      </c>
      <c r="D72" s="31">
        <f t="shared" si="22"/>
        <v>-473668.27813401725</v>
      </c>
      <c r="E72" s="31">
        <f t="shared" si="22"/>
        <v>-458857.09464422986</v>
      </c>
      <c r="F72" s="31">
        <f t="shared" si="22"/>
        <v>1446983.1834767712</v>
      </c>
      <c r="G72" s="31">
        <f t="shared" si="22"/>
        <v>230519.60886835586</v>
      </c>
      <c r="H72" s="31">
        <f t="shared" si="22"/>
        <v>468557.69195192121</v>
      </c>
      <c r="I72" s="31">
        <f t="shared" si="22"/>
        <v>84744.941153245978</v>
      </c>
      <c r="J72" s="31">
        <f t="shared" si="22"/>
        <v>-22168.735579754226</v>
      </c>
      <c r="K72" s="31">
        <f t="shared" si="22"/>
        <v>377521.62012809888</v>
      </c>
      <c r="L72" s="31">
        <f t="shared" si="22"/>
        <v>252290.46593584586</v>
      </c>
      <c r="M72" s="31">
        <f t="shared" si="22"/>
        <v>0</v>
      </c>
      <c r="N72" s="125"/>
    </row>
    <row r="73" spans="1:14" s="129" customFormat="1">
      <c r="A73" s="141" t="s">
        <v>64</v>
      </c>
      <c r="B73" s="31">
        <f t="shared" ref="B73:M73" si="23">+B63-B68</f>
        <v>795752.54570327001</v>
      </c>
      <c r="C73" s="31">
        <f t="shared" si="23"/>
        <v>1208337.6375026521</v>
      </c>
      <c r="D73" s="31">
        <f t="shared" si="23"/>
        <v>734669.35936863488</v>
      </c>
      <c r="E73" s="31">
        <f t="shared" si="23"/>
        <v>275812.26472440502</v>
      </c>
      <c r="F73" s="31">
        <f t="shared" si="23"/>
        <v>1722795.4482011762</v>
      </c>
      <c r="G73" s="31">
        <f t="shared" si="23"/>
        <v>1953315.0570695321</v>
      </c>
      <c r="H73" s="31">
        <f t="shared" si="23"/>
        <v>2421872.7490214533</v>
      </c>
      <c r="I73" s="31">
        <f t="shared" si="23"/>
        <v>2506617.6901746993</v>
      </c>
      <c r="J73" s="31">
        <f t="shared" si="23"/>
        <v>2484448.9545949451</v>
      </c>
      <c r="K73" s="31">
        <f t="shared" si="23"/>
        <v>2861970.5747230439</v>
      </c>
      <c r="L73" s="31">
        <f t="shared" si="23"/>
        <v>3114261.0406588893</v>
      </c>
      <c r="M73" s="31">
        <f t="shared" si="23"/>
        <v>3114261.0406588889</v>
      </c>
      <c r="N73" s="125">
        <f>+N63-N68</f>
        <v>0</v>
      </c>
    </row>
    <row r="74" spans="1:14">
      <c r="A74" s="140" t="s">
        <v>65</v>
      </c>
      <c r="B74" s="122">
        <f t="shared" ref="B74:M74" si="24">+B64-B69</f>
        <v>795752.54570326954</v>
      </c>
      <c r="C74" s="122">
        <f t="shared" si="24"/>
        <v>1208337.6375026517</v>
      </c>
      <c r="D74" s="122">
        <f t="shared" si="24"/>
        <v>734669.35936863348</v>
      </c>
      <c r="E74" s="122">
        <f t="shared" si="24"/>
        <v>275812.26472440362</v>
      </c>
      <c r="F74" s="122">
        <f t="shared" si="24"/>
        <v>1722795.4482011758</v>
      </c>
      <c r="G74" s="122">
        <f t="shared" si="24"/>
        <v>1953315.0570695326</v>
      </c>
      <c r="H74" s="122">
        <f t="shared" si="24"/>
        <v>2421872.7490214538</v>
      </c>
      <c r="I74" s="122">
        <f t="shared" si="24"/>
        <v>2506617.6901746988</v>
      </c>
      <c r="J74" s="122">
        <f t="shared" si="24"/>
        <v>2484448.9545949437</v>
      </c>
      <c r="K74" s="122">
        <f t="shared" si="24"/>
        <v>2861970.5747230425</v>
      </c>
      <c r="L74" s="122">
        <f t="shared" si="24"/>
        <v>3114261.0406588875</v>
      </c>
      <c r="M74" s="122">
        <f t="shared" si="24"/>
        <v>3114261.0406588875</v>
      </c>
      <c r="N74" s="123"/>
    </row>
    <row r="75" spans="1:14">
      <c r="B75" s="129"/>
      <c r="C75" s="129"/>
      <c r="E75" s="129"/>
      <c r="F75" s="129"/>
      <c r="H75" s="129"/>
      <c r="I75" s="129"/>
      <c r="J75" s="129"/>
      <c r="K75" s="129"/>
      <c r="L75" s="129"/>
      <c r="M75" s="129"/>
      <c r="N75" s="129"/>
    </row>
    <row r="76" spans="1:14">
      <c r="A76" s="136"/>
      <c r="B76" s="135"/>
      <c r="C76" s="134"/>
      <c r="D76" s="134"/>
      <c r="E76" s="134"/>
      <c r="F76" s="134"/>
      <c r="G76" s="138"/>
      <c r="H76" s="139"/>
      <c r="I76" s="137"/>
      <c r="J76" s="138"/>
      <c r="K76" s="138"/>
      <c r="L76" s="137"/>
    </row>
    <row r="77" spans="1:14">
      <c r="A77" s="136"/>
      <c r="B77" s="135"/>
      <c r="C77" s="134"/>
      <c r="D77" s="134"/>
      <c r="E77" s="134"/>
      <c r="F77" s="134"/>
      <c r="G77" s="138"/>
      <c r="H77" s="98"/>
      <c r="I77" s="99"/>
      <c r="J77" s="98"/>
      <c r="K77" s="98"/>
      <c r="L77" s="137"/>
    </row>
    <row r="78" spans="1:14">
      <c r="A78" s="136"/>
      <c r="B78" s="135"/>
      <c r="D78" s="134"/>
      <c r="E78" s="134"/>
      <c r="F78" s="134"/>
      <c r="H78" s="133"/>
      <c r="J78" s="129"/>
      <c r="K78" s="129"/>
    </row>
    <row r="79" spans="1:14">
      <c r="E79" s="129"/>
      <c r="H79" s="132"/>
      <c r="J79" s="129"/>
      <c r="K79" s="129"/>
      <c r="N79" s="131"/>
    </row>
    <row r="80" spans="1:14">
      <c r="E80" s="129"/>
      <c r="J80" s="129"/>
      <c r="K80" s="129"/>
    </row>
    <row r="84" spans="6:6">
      <c r="F84" s="130"/>
    </row>
    <row r="85" spans="6:6">
      <c r="F85" s="130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pageSetUpPr fitToPage="1"/>
  </sheetPr>
  <dimension ref="A1:U85"/>
  <sheetViews>
    <sheetView showGridLines="0" topLeftCell="A28" zoomScaleNormal="100" workbookViewId="0">
      <selection activeCell="J55" sqref="J55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7BF20F24984C913477BD2AF12CC7" ma:contentTypeVersion="13" ma:contentTypeDescription="Create a new document." ma:contentTypeScope="" ma:versionID="63a8e4e4c75c4d939fbba8789c528180">
  <xsd:schema xmlns:xsd="http://www.w3.org/2001/XMLSchema" xmlns:xs="http://www.w3.org/2001/XMLSchema" xmlns:p="http://schemas.microsoft.com/office/2006/metadata/properties" xmlns:ns3="05557802-9e22-4343-89e6-23a870bb8bdc" xmlns:ns4="b1c68f9e-8917-40a5-b1cf-2a84506a7b0d" targetNamespace="http://schemas.microsoft.com/office/2006/metadata/properties" ma:root="true" ma:fieldsID="5234599558af09c002f4c40fce863cb6" ns3:_="" ns4:_="">
    <xsd:import namespace="05557802-9e22-4343-89e6-23a870bb8bdc"/>
    <xsd:import namespace="b1c68f9e-8917-40a5-b1cf-2a84506a7b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57802-9e22-4343-89e6-23a870bb8b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68f9e-8917-40a5-b1cf-2a84506a7b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1c68f9e-8917-40a5-b1cf-2a84506a7b0d"/>
    <ds:schemaRef ds:uri="http://purl.org/dc/elements/1.1/"/>
    <ds:schemaRef ds:uri="http://schemas.microsoft.com/office/2006/metadata/properties"/>
    <ds:schemaRef ds:uri="05557802-9e22-4343-89e6-23a870bb8b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62AAEE-63EE-4659-B531-1A29C2A31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557802-9e22-4343-89e6-23a870bb8bdc"/>
    <ds:schemaRef ds:uri="b1c68f9e-8917-40a5-b1cf-2a84506a7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462</vt:i4>
      </vt:variant>
    </vt:vector>
  </HeadingPairs>
  <TitlesOfParts>
    <vt:vector size="54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May 2022</vt:lpstr>
      <vt:lpstr>Apr 2022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  <vt:lpstr>July 2021</vt:lpstr>
      <vt:lpstr>FY 21-22 Budget</vt:lpstr>
      <vt:lpstr>June 2021 Final</vt:lpstr>
      <vt:lpstr>June 2021 Pre-Audit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'Apr 2022'!OSRRefD19_0x_1</vt:lpstr>
      <vt:lpstr>'Aug 2020'!OSRRefD19_0x_1</vt:lpstr>
      <vt:lpstr>'Aug 2021'!OSRRefD19_0x_1</vt:lpstr>
      <vt:lpstr>'Dec 2020'!OSRRefD19_0x_1</vt:lpstr>
      <vt:lpstr>'Dec 2021'!OSRRefD19_0x_1</vt:lpstr>
      <vt:lpstr>'Feb 2021'!OSRRefD19_0x_1</vt:lpstr>
      <vt:lpstr>'Feb 2022'!OSRRefD19_0x_1</vt:lpstr>
      <vt:lpstr>'FY 21-22 Budget'!OSRRefD19_0x_1</vt:lpstr>
      <vt:lpstr>'FY20-21 BUDGET'!OSRRefD19_0x_1</vt:lpstr>
      <vt:lpstr>'Jan 2021'!OSRRefD19_0x_1</vt:lpstr>
      <vt:lpstr>'Jan 2022'!OSRRefD19_0x_1</vt:lpstr>
      <vt:lpstr>'July 2020'!OSRRefD19_0x_1</vt:lpstr>
      <vt:lpstr>'July 2021'!OSRRefD19_0x_1</vt:lpstr>
      <vt:lpstr>'June 2021 Final'!OSRRefD19_0x_1</vt:lpstr>
      <vt:lpstr>'June 2021 Pre-Audit'!OSRRefD19_0x_1</vt:lpstr>
      <vt:lpstr>'Mar 2021'!OSRRefD19_0x_1</vt:lpstr>
      <vt:lpstr>'Mar 2022'!OSRRefD19_0x_1</vt:lpstr>
      <vt:lpstr>'May 2021'!OSRRefD19_0x_1</vt:lpstr>
      <vt:lpstr>'May 2022'!OSRRefD19_0x_1</vt:lpstr>
      <vt:lpstr>'Nov 2020'!OSRRefD19_0x_1</vt:lpstr>
      <vt:lpstr>'Nov 2021'!OSRRefD19_0x_1</vt:lpstr>
      <vt:lpstr>'Oct 2020'!OSRRefD19_0x_1</vt:lpstr>
      <vt:lpstr>'Oct 2021'!OSRRefD19_0x_1</vt:lpstr>
      <vt:lpstr>'Sep 2020'!OSRRefD19_0x_1</vt:lpstr>
      <vt:lpstr>'Sep 2021'!OSRRefD19_0x_1</vt:lpstr>
      <vt:lpstr>'Apr 2021'!OSRRefD19_0x_10</vt:lpstr>
      <vt:lpstr>'Apr 2022'!OSRRefD19_0x_10</vt:lpstr>
      <vt:lpstr>'Aug 2020'!OSRRefD19_0x_10</vt:lpstr>
      <vt:lpstr>'Aug 2021'!OSRRefD19_0x_10</vt:lpstr>
      <vt:lpstr>'Dec 2020'!OSRRefD19_0x_10</vt:lpstr>
      <vt:lpstr>'Dec 2021'!OSRRefD19_0x_10</vt:lpstr>
      <vt:lpstr>'Feb 2021'!OSRRefD19_0x_10</vt:lpstr>
      <vt:lpstr>'Feb 2022'!OSRRefD19_0x_10</vt:lpstr>
      <vt:lpstr>'FY 21-22 Budget'!OSRRefD19_0x_10</vt:lpstr>
      <vt:lpstr>'FY20-21 BUDGET'!OSRRefD19_0x_10</vt:lpstr>
      <vt:lpstr>'Jan 2021'!OSRRefD19_0x_10</vt:lpstr>
      <vt:lpstr>'Jan 2022'!OSRRefD19_0x_10</vt:lpstr>
      <vt:lpstr>'July 2020'!OSRRefD19_0x_10</vt:lpstr>
      <vt:lpstr>'July 2021'!OSRRefD19_0x_10</vt:lpstr>
      <vt:lpstr>'June 2021 Final'!OSRRefD19_0x_10</vt:lpstr>
      <vt:lpstr>'June 2021 Pre-Audit'!OSRRefD19_0x_10</vt:lpstr>
      <vt:lpstr>'Mar 2021'!OSRRefD19_0x_10</vt:lpstr>
      <vt:lpstr>'Mar 2022'!OSRRefD19_0x_10</vt:lpstr>
      <vt:lpstr>'May 2021'!OSRRefD19_0x_10</vt:lpstr>
      <vt:lpstr>'May 2022'!OSRRefD19_0x_10</vt:lpstr>
      <vt:lpstr>'Nov 2020'!OSRRefD19_0x_10</vt:lpstr>
      <vt:lpstr>'Nov 2021'!OSRRefD19_0x_10</vt:lpstr>
      <vt:lpstr>'Oct 2020'!OSRRefD19_0x_10</vt:lpstr>
      <vt:lpstr>'Oct 2021'!OSRRefD19_0x_10</vt:lpstr>
      <vt:lpstr>'Sep 2020'!OSRRefD19_0x_10</vt:lpstr>
      <vt:lpstr>'Sep 2021'!OSRRefD19_0x_10</vt:lpstr>
      <vt:lpstr>'Apr 2021'!OSRRefD19_0x_11</vt:lpstr>
      <vt:lpstr>'Apr 2022'!OSRRefD19_0x_11</vt:lpstr>
      <vt:lpstr>'Aug 2020'!OSRRefD19_0x_11</vt:lpstr>
      <vt:lpstr>'Aug 2021'!OSRRefD19_0x_11</vt:lpstr>
      <vt:lpstr>'Dec 2020'!OSRRefD19_0x_11</vt:lpstr>
      <vt:lpstr>'Dec 2021'!OSRRefD19_0x_11</vt:lpstr>
      <vt:lpstr>'Feb 2021'!OSRRefD19_0x_11</vt:lpstr>
      <vt:lpstr>'Feb 2022'!OSRRefD19_0x_11</vt:lpstr>
      <vt:lpstr>'FY 21-22 Budget'!OSRRefD19_0x_11</vt:lpstr>
      <vt:lpstr>'FY20-21 BUDGET'!OSRRefD19_0x_11</vt:lpstr>
      <vt:lpstr>'Jan 2021'!OSRRefD19_0x_11</vt:lpstr>
      <vt:lpstr>'Jan 2022'!OSRRefD19_0x_11</vt:lpstr>
      <vt:lpstr>'July 2020'!OSRRefD19_0x_11</vt:lpstr>
      <vt:lpstr>'July 2021'!OSRRefD19_0x_11</vt:lpstr>
      <vt:lpstr>'June 2021 Final'!OSRRefD19_0x_11</vt:lpstr>
      <vt:lpstr>'June 2021 Pre-Audit'!OSRRefD19_0x_11</vt:lpstr>
      <vt:lpstr>'Mar 2021'!OSRRefD19_0x_11</vt:lpstr>
      <vt:lpstr>'Mar 2022'!OSRRefD19_0x_11</vt:lpstr>
      <vt:lpstr>'May 2021'!OSRRefD19_0x_11</vt:lpstr>
      <vt:lpstr>'May 2022'!OSRRefD19_0x_11</vt:lpstr>
      <vt:lpstr>'Nov 2020'!OSRRefD19_0x_11</vt:lpstr>
      <vt:lpstr>'Nov 2021'!OSRRefD19_0x_11</vt:lpstr>
      <vt:lpstr>'Oct 2020'!OSRRefD19_0x_11</vt:lpstr>
      <vt:lpstr>'Oct 2021'!OSRRefD19_0x_11</vt:lpstr>
      <vt:lpstr>'Sep 2020'!OSRRefD19_0x_11</vt:lpstr>
      <vt:lpstr>'Sep 2021'!OSRRefD19_0x_11</vt:lpstr>
      <vt:lpstr>'Apr 2021'!OSRRefD19_0x_2</vt:lpstr>
      <vt:lpstr>'Apr 2022'!OSRRefD19_0x_2</vt:lpstr>
      <vt:lpstr>'Aug 2020'!OSRRefD19_0x_2</vt:lpstr>
      <vt:lpstr>'Aug 2021'!OSRRefD19_0x_2</vt:lpstr>
      <vt:lpstr>'Dec 2020'!OSRRefD19_0x_2</vt:lpstr>
      <vt:lpstr>'Dec 2021'!OSRRefD19_0x_2</vt:lpstr>
      <vt:lpstr>'Feb 2021'!OSRRefD19_0x_2</vt:lpstr>
      <vt:lpstr>'Feb 2022'!OSRRefD19_0x_2</vt:lpstr>
      <vt:lpstr>'FY 21-22 Budget'!OSRRefD19_0x_2</vt:lpstr>
      <vt:lpstr>'FY20-21 BUDGET'!OSRRefD19_0x_2</vt:lpstr>
      <vt:lpstr>'Jan 2021'!OSRRefD19_0x_2</vt:lpstr>
      <vt:lpstr>'Jan 2022'!OSRRefD19_0x_2</vt:lpstr>
      <vt:lpstr>'July 2020'!OSRRefD19_0x_2</vt:lpstr>
      <vt:lpstr>'July 2021'!OSRRefD19_0x_2</vt:lpstr>
      <vt:lpstr>'June 2021 Final'!OSRRefD19_0x_2</vt:lpstr>
      <vt:lpstr>'June 2021 Pre-Audit'!OSRRefD19_0x_2</vt:lpstr>
      <vt:lpstr>'Mar 2021'!OSRRefD19_0x_2</vt:lpstr>
      <vt:lpstr>'Mar 2022'!OSRRefD19_0x_2</vt:lpstr>
      <vt:lpstr>'May 2021'!OSRRefD19_0x_2</vt:lpstr>
      <vt:lpstr>'May 2022'!OSRRefD19_0x_2</vt:lpstr>
      <vt:lpstr>'Nov 2020'!OSRRefD19_0x_2</vt:lpstr>
      <vt:lpstr>'Nov 2021'!OSRRefD19_0x_2</vt:lpstr>
      <vt:lpstr>'Oct 2020'!OSRRefD19_0x_2</vt:lpstr>
      <vt:lpstr>'Oct 2021'!OSRRefD19_0x_2</vt:lpstr>
      <vt:lpstr>'Sep 2020'!OSRRefD19_0x_2</vt:lpstr>
      <vt:lpstr>'Sep 2021'!OSRRefD19_0x_2</vt:lpstr>
      <vt:lpstr>'Apr 2021'!OSRRefD19_0x_3</vt:lpstr>
      <vt:lpstr>'Apr 2022'!OSRRefD19_0x_3</vt:lpstr>
      <vt:lpstr>'Aug 2020'!OSRRefD19_0x_3</vt:lpstr>
      <vt:lpstr>'Aug 2021'!OSRRefD19_0x_3</vt:lpstr>
      <vt:lpstr>'Dec 2020'!OSRRefD19_0x_3</vt:lpstr>
      <vt:lpstr>'Dec 2021'!OSRRefD19_0x_3</vt:lpstr>
      <vt:lpstr>'Feb 2021'!OSRRefD19_0x_3</vt:lpstr>
      <vt:lpstr>'Feb 2022'!OSRRefD19_0x_3</vt:lpstr>
      <vt:lpstr>'FY 21-22 Budget'!OSRRefD19_0x_3</vt:lpstr>
      <vt:lpstr>'FY20-21 BUDGET'!OSRRefD19_0x_3</vt:lpstr>
      <vt:lpstr>'Jan 2021'!OSRRefD19_0x_3</vt:lpstr>
      <vt:lpstr>'Jan 2022'!OSRRefD19_0x_3</vt:lpstr>
      <vt:lpstr>'July 2020'!OSRRefD19_0x_3</vt:lpstr>
      <vt:lpstr>'July 2021'!OSRRefD19_0x_3</vt:lpstr>
      <vt:lpstr>'June 2021 Final'!OSRRefD19_0x_3</vt:lpstr>
      <vt:lpstr>'June 2021 Pre-Audit'!OSRRefD19_0x_3</vt:lpstr>
      <vt:lpstr>'Mar 2021'!OSRRefD19_0x_3</vt:lpstr>
      <vt:lpstr>'Mar 2022'!OSRRefD19_0x_3</vt:lpstr>
      <vt:lpstr>'May 2021'!OSRRefD19_0x_3</vt:lpstr>
      <vt:lpstr>'May 2022'!OSRRefD19_0x_3</vt:lpstr>
      <vt:lpstr>'Nov 2020'!OSRRefD19_0x_3</vt:lpstr>
      <vt:lpstr>'Nov 2021'!OSRRefD19_0x_3</vt:lpstr>
      <vt:lpstr>'Oct 2020'!OSRRefD19_0x_3</vt:lpstr>
      <vt:lpstr>'Oct 2021'!OSRRefD19_0x_3</vt:lpstr>
      <vt:lpstr>'Sep 2020'!OSRRefD19_0x_3</vt:lpstr>
      <vt:lpstr>'Sep 2021'!OSRRefD19_0x_3</vt:lpstr>
      <vt:lpstr>'Apr 2021'!OSRRefD19_0x_4</vt:lpstr>
      <vt:lpstr>'Apr 2022'!OSRRefD19_0x_4</vt:lpstr>
      <vt:lpstr>'Aug 2020'!OSRRefD19_0x_4</vt:lpstr>
      <vt:lpstr>'Aug 2021'!OSRRefD19_0x_4</vt:lpstr>
      <vt:lpstr>'Dec 2020'!OSRRefD19_0x_4</vt:lpstr>
      <vt:lpstr>'Dec 2021'!OSRRefD19_0x_4</vt:lpstr>
      <vt:lpstr>'Feb 2021'!OSRRefD19_0x_4</vt:lpstr>
      <vt:lpstr>'Feb 2022'!OSRRefD19_0x_4</vt:lpstr>
      <vt:lpstr>'FY 21-22 Budget'!OSRRefD19_0x_4</vt:lpstr>
      <vt:lpstr>'FY20-21 BUDGET'!OSRRefD19_0x_4</vt:lpstr>
      <vt:lpstr>'Jan 2021'!OSRRefD19_0x_4</vt:lpstr>
      <vt:lpstr>'Jan 2022'!OSRRefD19_0x_4</vt:lpstr>
      <vt:lpstr>'July 2020'!OSRRefD19_0x_4</vt:lpstr>
      <vt:lpstr>'July 2021'!OSRRefD19_0x_4</vt:lpstr>
      <vt:lpstr>'June 2021 Final'!OSRRefD19_0x_4</vt:lpstr>
      <vt:lpstr>'June 2021 Pre-Audit'!OSRRefD19_0x_4</vt:lpstr>
      <vt:lpstr>'Mar 2021'!OSRRefD19_0x_4</vt:lpstr>
      <vt:lpstr>'Mar 2022'!OSRRefD19_0x_4</vt:lpstr>
      <vt:lpstr>'May 2021'!OSRRefD19_0x_4</vt:lpstr>
      <vt:lpstr>'May 2022'!OSRRefD19_0x_4</vt:lpstr>
      <vt:lpstr>'Nov 2020'!OSRRefD19_0x_4</vt:lpstr>
      <vt:lpstr>'Nov 2021'!OSRRefD19_0x_4</vt:lpstr>
      <vt:lpstr>'Oct 2020'!OSRRefD19_0x_4</vt:lpstr>
      <vt:lpstr>'Oct 2021'!OSRRefD19_0x_4</vt:lpstr>
      <vt:lpstr>'Sep 2020'!OSRRefD19_0x_4</vt:lpstr>
      <vt:lpstr>'Sep 2021'!OSRRefD19_0x_4</vt:lpstr>
      <vt:lpstr>'Apr 2021'!OSRRefD19_0x_5</vt:lpstr>
      <vt:lpstr>'Apr 2022'!OSRRefD19_0x_5</vt:lpstr>
      <vt:lpstr>'Aug 2020'!OSRRefD19_0x_5</vt:lpstr>
      <vt:lpstr>'Aug 2021'!OSRRefD19_0x_5</vt:lpstr>
      <vt:lpstr>'Dec 2020'!OSRRefD19_0x_5</vt:lpstr>
      <vt:lpstr>'Dec 2021'!OSRRefD19_0x_5</vt:lpstr>
      <vt:lpstr>'Feb 2021'!OSRRefD19_0x_5</vt:lpstr>
      <vt:lpstr>'Feb 2022'!OSRRefD19_0x_5</vt:lpstr>
      <vt:lpstr>'FY 21-22 Budget'!OSRRefD19_0x_5</vt:lpstr>
      <vt:lpstr>'FY20-21 BUDGET'!OSRRefD19_0x_5</vt:lpstr>
      <vt:lpstr>'Jan 2021'!OSRRefD19_0x_5</vt:lpstr>
      <vt:lpstr>'Jan 2022'!OSRRefD19_0x_5</vt:lpstr>
      <vt:lpstr>'July 2020'!OSRRefD19_0x_5</vt:lpstr>
      <vt:lpstr>'July 2021'!OSRRefD19_0x_5</vt:lpstr>
      <vt:lpstr>'June 2021 Final'!OSRRefD19_0x_5</vt:lpstr>
      <vt:lpstr>'June 2021 Pre-Audit'!OSRRefD19_0x_5</vt:lpstr>
      <vt:lpstr>'Mar 2021'!OSRRefD19_0x_5</vt:lpstr>
      <vt:lpstr>'Mar 2022'!OSRRefD19_0x_5</vt:lpstr>
      <vt:lpstr>'May 2021'!OSRRefD19_0x_5</vt:lpstr>
      <vt:lpstr>'May 2022'!OSRRefD19_0x_5</vt:lpstr>
      <vt:lpstr>'Nov 2020'!OSRRefD19_0x_5</vt:lpstr>
      <vt:lpstr>'Nov 2021'!OSRRefD19_0x_5</vt:lpstr>
      <vt:lpstr>'Oct 2020'!OSRRefD19_0x_5</vt:lpstr>
      <vt:lpstr>'Oct 2021'!OSRRefD19_0x_5</vt:lpstr>
      <vt:lpstr>'Sep 2020'!OSRRefD19_0x_5</vt:lpstr>
      <vt:lpstr>'Sep 2021'!OSRRefD19_0x_5</vt:lpstr>
      <vt:lpstr>'Apr 2021'!OSRRefD19_0x_6</vt:lpstr>
      <vt:lpstr>'Apr 2022'!OSRRefD19_0x_6</vt:lpstr>
      <vt:lpstr>'Aug 2020'!OSRRefD19_0x_6</vt:lpstr>
      <vt:lpstr>'Aug 2021'!OSRRefD19_0x_6</vt:lpstr>
      <vt:lpstr>'Dec 2020'!OSRRefD19_0x_6</vt:lpstr>
      <vt:lpstr>'Dec 2021'!OSRRefD19_0x_6</vt:lpstr>
      <vt:lpstr>'Feb 2021'!OSRRefD19_0x_6</vt:lpstr>
      <vt:lpstr>'Feb 2022'!OSRRefD19_0x_6</vt:lpstr>
      <vt:lpstr>'FY 21-22 Budget'!OSRRefD19_0x_6</vt:lpstr>
      <vt:lpstr>'FY20-21 BUDGET'!OSRRefD19_0x_6</vt:lpstr>
      <vt:lpstr>'Jan 2021'!OSRRefD19_0x_6</vt:lpstr>
      <vt:lpstr>'Jan 2022'!OSRRefD19_0x_6</vt:lpstr>
      <vt:lpstr>'July 2020'!OSRRefD19_0x_6</vt:lpstr>
      <vt:lpstr>'July 2021'!OSRRefD19_0x_6</vt:lpstr>
      <vt:lpstr>'June 2021 Final'!OSRRefD19_0x_6</vt:lpstr>
      <vt:lpstr>'June 2021 Pre-Audit'!OSRRefD19_0x_6</vt:lpstr>
      <vt:lpstr>'Mar 2021'!OSRRefD19_0x_6</vt:lpstr>
      <vt:lpstr>'Mar 2022'!OSRRefD19_0x_6</vt:lpstr>
      <vt:lpstr>'May 2021'!OSRRefD19_0x_6</vt:lpstr>
      <vt:lpstr>'May 2022'!OSRRefD19_0x_6</vt:lpstr>
      <vt:lpstr>'Nov 2020'!OSRRefD19_0x_6</vt:lpstr>
      <vt:lpstr>'Nov 2021'!OSRRefD19_0x_6</vt:lpstr>
      <vt:lpstr>'Oct 2020'!OSRRefD19_0x_6</vt:lpstr>
      <vt:lpstr>'Oct 2021'!OSRRefD19_0x_6</vt:lpstr>
      <vt:lpstr>'Sep 2020'!OSRRefD19_0x_6</vt:lpstr>
      <vt:lpstr>'Sep 2021'!OSRRefD19_0x_6</vt:lpstr>
      <vt:lpstr>'Apr 2021'!OSRRefD19_0x_7</vt:lpstr>
      <vt:lpstr>'Apr 2022'!OSRRefD19_0x_7</vt:lpstr>
      <vt:lpstr>'Aug 2020'!OSRRefD19_0x_7</vt:lpstr>
      <vt:lpstr>'Aug 2021'!OSRRefD19_0x_7</vt:lpstr>
      <vt:lpstr>'Dec 2020'!OSRRefD19_0x_7</vt:lpstr>
      <vt:lpstr>'Dec 2021'!OSRRefD19_0x_7</vt:lpstr>
      <vt:lpstr>'Feb 2021'!OSRRefD19_0x_7</vt:lpstr>
      <vt:lpstr>'Feb 2022'!OSRRefD19_0x_7</vt:lpstr>
      <vt:lpstr>'FY 21-22 Budget'!OSRRefD19_0x_7</vt:lpstr>
      <vt:lpstr>'FY20-21 BUDGET'!OSRRefD19_0x_7</vt:lpstr>
      <vt:lpstr>'Jan 2021'!OSRRefD19_0x_7</vt:lpstr>
      <vt:lpstr>'Jan 2022'!OSRRefD19_0x_7</vt:lpstr>
      <vt:lpstr>'July 2020'!OSRRefD19_0x_7</vt:lpstr>
      <vt:lpstr>'July 2021'!OSRRefD19_0x_7</vt:lpstr>
      <vt:lpstr>'June 2021 Final'!OSRRefD19_0x_7</vt:lpstr>
      <vt:lpstr>'June 2021 Pre-Audit'!OSRRefD19_0x_7</vt:lpstr>
      <vt:lpstr>'Mar 2021'!OSRRefD19_0x_7</vt:lpstr>
      <vt:lpstr>'Mar 2022'!OSRRefD19_0x_7</vt:lpstr>
      <vt:lpstr>'May 2021'!OSRRefD19_0x_7</vt:lpstr>
      <vt:lpstr>'May 2022'!OSRRefD19_0x_7</vt:lpstr>
      <vt:lpstr>'Nov 2020'!OSRRefD19_0x_7</vt:lpstr>
      <vt:lpstr>'Nov 2021'!OSRRefD19_0x_7</vt:lpstr>
      <vt:lpstr>'Oct 2020'!OSRRefD19_0x_7</vt:lpstr>
      <vt:lpstr>'Oct 2021'!OSRRefD19_0x_7</vt:lpstr>
      <vt:lpstr>'Sep 2020'!OSRRefD19_0x_7</vt:lpstr>
      <vt:lpstr>'Sep 2021'!OSRRefD19_0x_7</vt:lpstr>
      <vt:lpstr>'Apr 2021'!OSRRefD19_0x_8</vt:lpstr>
      <vt:lpstr>'Apr 2022'!OSRRefD19_0x_8</vt:lpstr>
      <vt:lpstr>'Aug 2020'!OSRRefD19_0x_8</vt:lpstr>
      <vt:lpstr>'Aug 2021'!OSRRefD19_0x_8</vt:lpstr>
      <vt:lpstr>'Dec 2020'!OSRRefD19_0x_8</vt:lpstr>
      <vt:lpstr>'Dec 2021'!OSRRefD19_0x_8</vt:lpstr>
      <vt:lpstr>'Feb 2021'!OSRRefD19_0x_8</vt:lpstr>
      <vt:lpstr>'Feb 2022'!OSRRefD19_0x_8</vt:lpstr>
      <vt:lpstr>'FY 21-22 Budget'!OSRRefD19_0x_8</vt:lpstr>
      <vt:lpstr>'FY20-21 BUDGET'!OSRRefD19_0x_8</vt:lpstr>
      <vt:lpstr>'Jan 2021'!OSRRefD19_0x_8</vt:lpstr>
      <vt:lpstr>'Jan 2022'!OSRRefD19_0x_8</vt:lpstr>
      <vt:lpstr>'July 2020'!OSRRefD19_0x_8</vt:lpstr>
      <vt:lpstr>'July 2021'!OSRRefD19_0x_8</vt:lpstr>
      <vt:lpstr>'June 2021 Final'!OSRRefD19_0x_8</vt:lpstr>
      <vt:lpstr>'June 2021 Pre-Audit'!OSRRefD19_0x_8</vt:lpstr>
      <vt:lpstr>'Mar 2021'!OSRRefD19_0x_8</vt:lpstr>
      <vt:lpstr>'Mar 2022'!OSRRefD19_0x_8</vt:lpstr>
      <vt:lpstr>'May 2021'!OSRRefD19_0x_8</vt:lpstr>
      <vt:lpstr>'May 2022'!OSRRefD19_0x_8</vt:lpstr>
      <vt:lpstr>'Nov 2020'!OSRRefD19_0x_8</vt:lpstr>
      <vt:lpstr>'Nov 2021'!OSRRefD19_0x_8</vt:lpstr>
      <vt:lpstr>'Oct 2020'!OSRRefD19_0x_8</vt:lpstr>
      <vt:lpstr>'Oct 2021'!OSRRefD19_0x_8</vt:lpstr>
      <vt:lpstr>'Sep 2020'!OSRRefD19_0x_8</vt:lpstr>
      <vt:lpstr>'Sep 2021'!OSRRefD19_0x_8</vt:lpstr>
      <vt:lpstr>'Apr 2021'!OSRRefD19_0x_9</vt:lpstr>
      <vt:lpstr>'Apr 2022'!OSRRefD19_0x_9</vt:lpstr>
      <vt:lpstr>'Aug 2020'!OSRRefD19_0x_9</vt:lpstr>
      <vt:lpstr>'Aug 2021'!OSRRefD19_0x_9</vt:lpstr>
      <vt:lpstr>'Dec 2020'!OSRRefD19_0x_9</vt:lpstr>
      <vt:lpstr>'Dec 2021'!OSRRefD19_0x_9</vt:lpstr>
      <vt:lpstr>'Feb 2021'!OSRRefD19_0x_9</vt:lpstr>
      <vt:lpstr>'Feb 2022'!OSRRefD19_0x_9</vt:lpstr>
      <vt:lpstr>'FY 21-22 Budget'!OSRRefD19_0x_9</vt:lpstr>
      <vt:lpstr>'FY20-21 BUDGET'!OSRRefD19_0x_9</vt:lpstr>
      <vt:lpstr>'Jan 2021'!OSRRefD19_0x_9</vt:lpstr>
      <vt:lpstr>'Jan 2022'!OSRRefD19_0x_9</vt:lpstr>
      <vt:lpstr>'July 2020'!OSRRefD19_0x_9</vt:lpstr>
      <vt:lpstr>'July 2021'!OSRRefD19_0x_9</vt:lpstr>
      <vt:lpstr>'June 2021 Final'!OSRRefD19_0x_9</vt:lpstr>
      <vt:lpstr>'June 2021 Pre-Audit'!OSRRefD19_0x_9</vt:lpstr>
      <vt:lpstr>'Mar 2021'!OSRRefD19_0x_9</vt:lpstr>
      <vt:lpstr>'Mar 2022'!OSRRefD19_0x_9</vt:lpstr>
      <vt:lpstr>'May 2021'!OSRRefD19_0x_9</vt:lpstr>
      <vt:lpstr>'May 2022'!OSRRefD19_0x_9</vt:lpstr>
      <vt:lpstr>'Nov 2020'!OSRRefD19_0x_9</vt:lpstr>
      <vt:lpstr>'Nov 2021'!OSRRefD19_0x_9</vt:lpstr>
      <vt:lpstr>'Oct 2020'!OSRRefD19_0x_9</vt:lpstr>
      <vt:lpstr>'Oct 2021'!OSRRefD19_0x_9</vt:lpstr>
      <vt:lpstr>'Sep 2020'!OSRRefD19_0x_9</vt:lpstr>
      <vt:lpstr>'Sep 2021'!OSRRefD19_0x_9</vt:lpstr>
      <vt:lpstr>'Apr 2021'!OSRRefD29_0x</vt:lpstr>
      <vt:lpstr>'Apr 2022'!OSRRefD29_0x</vt:lpstr>
      <vt:lpstr>'April 2019'!OSRRefD29_0x</vt:lpstr>
      <vt:lpstr>'Aug 2019'!OSRRefD29_0x</vt:lpstr>
      <vt:lpstr>'Aug 2020'!OSRRefD29_0x</vt:lpstr>
      <vt:lpstr>'Aug 2021'!OSRRefD29_0x</vt:lpstr>
      <vt:lpstr>'August 2018'!OSRRefD29_0x</vt:lpstr>
      <vt:lpstr>'Budget FY 2019-20'!OSRRefD29_0x</vt:lpstr>
      <vt:lpstr>'Dec 2019'!OSRRefD29_0x</vt:lpstr>
      <vt:lpstr>'Dec 2020'!OSRRefD29_0x</vt:lpstr>
      <vt:lpstr>'Dec 2021'!OSRRefD29_0x</vt:lpstr>
      <vt:lpstr>'December 2018'!OSRRefD29_0x</vt:lpstr>
      <vt:lpstr>'Feb 2020'!OSRRefD29_0x</vt:lpstr>
      <vt:lpstr>'Feb 2021'!OSRRefD29_0x</vt:lpstr>
      <vt:lpstr>'Feb 2022'!OSRRefD29_0x</vt:lpstr>
      <vt:lpstr>'February 2019'!OSRRefD29_0x</vt:lpstr>
      <vt:lpstr>'FY 2018-2019 Budget'!OSRRefD29_0x</vt:lpstr>
      <vt:lpstr>'FY 21-22 Budget'!OSRRefD29_0x</vt:lpstr>
      <vt:lpstr>'FY20-21 BUDGET'!OSRRefD29_0x</vt:lpstr>
      <vt:lpstr>'Jan 2020'!OSRRefD29_0x</vt:lpstr>
      <vt:lpstr>'Jan 2021'!OSRRefD29_0x</vt:lpstr>
      <vt:lpstr>'Jan 2022'!OSRRefD29_0x</vt:lpstr>
      <vt:lpstr>'January 2019'!OSRRefD29_0x</vt:lpstr>
      <vt:lpstr>'July 2018'!OSRRefD29_0x</vt:lpstr>
      <vt:lpstr>'July 2019'!OSRRefD29_0x</vt:lpstr>
      <vt:lpstr>'July 2020'!OSRRefD29_0x</vt:lpstr>
      <vt:lpstr>'July 2021'!OSRRefD29_0x</vt:lpstr>
      <vt:lpstr>'June 2020 Pre-Audit'!OSRRefD29_0x</vt:lpstr>
      <vt:lpstr>'June 2021 Final'!OSRRefD29_0x</vt:lpstr>
      <vt:lpstr>'June 2021 Pre-Audit'!OSRRefD29_0x</vt:lpstr>
      <vt:lpstr>'Mar 2020'!OSRRefD29_0x</vt:lpstr>
      <vt:lpstr>'Mar 2021'!OSRRefD29_0x</vt:lpstr>
      <vt:lpstr>'Mar 2022'!OSRRefD29_0x</vt:lpstr>
      <vt:lpstr>'March 2019'!OSRRefD29_0x</vt:lpstr>
      <vt:lpstr>'May 2020'!OSRRefD29_0x</vt:lpstr>
      <vt:lpstr>'May 2021'!OSRRefD29_0x</vt:lpstr>
      <vt:lpstr>'May 2022'!OSRRefD29_0x</vt:lpstr>
      <vt:lpstr>'Nov 2019'!OSRRefD29_0x</vt:lpstr>
      <vt:lpstr>'Nov 2020'!OSRRefD29_0x</vt:lpstr>
      <vt:lpstr>'Nov 2021'!OSRRefD29_0x</vt:lpstr>
      <vt:lpstr>'November 2018'!OSRRefD29_0x</vt:lpstr>
      <vt:lpstr>'Oct 2019'!OSRRefD29_0x</vt:lpstr>
      <vt:lpstr>'Oct 2020'!OSRRefD29_0x</vt:lpstr>
      <vt:lpstr>'Oct 2021'!OSRRefD29_0x</vt:lpstr>
      <vt:lpstr>'October 2018'!OSRRefD29_0x</vt:lpstr>
      <vt:lpstr>'Sep 2020'!OSRRefD29_0x</vt:lpstr>
      <vt:lpstr>'Sep 2021'!OSRRefD29_0x</vt:lpstr>
      <vt:lpstr>'Sept 2019'!OSRRefD29_0x</vt:lpstr>
      <vt:lpstr>'September 2018'!OSRRefD29_0x</vt:lpstr>
      <vt:lpstr>'Apr 2021'!OSRRefD30_0x</vt:lpstr>
      <vt:lpstr>'Apr 2022'!OSRRefD30_0x</vt:lpstr>
      <vt:lpstr>'April 2019'!OSRRefD30_0x</vt:lpstr>
      <vt:lpstr>'Aug 2019'!OSRRefD30_0x</vt:lpstr>
      <vt:lpstr>'Aug 2020'!OSRRefD30_0x</vt:lpstr>
      <vt:lpstr>'Aug 2021'!OSRRefD30_0x</vt:lpstr>
      <vt:lpstr>'August 2018'!OSRRefD30_0x</vt:lpstr>
      <vt:lpstr>'Budget FY 2019-20'!OSRRefD30_0x</vt:lpstr>
      <vt:lpstr>'Dec 2019'!OSRRefD30_0x</vt:lpstr>
      <vt:lpstr>'Dec 2020'!OSRRefD30_0x</vt:lpstr>
      <vt:lpstr>'Dec 2021'!OSRRefD30_0x</vt:lpstr>
      <vt:lpstr>'December 2018'!OSRRefD30_0x</vt:lpstr>
      <vt:lpstr>'Feb 2020'!OSRRefD30_0x</vt:lpstr>
      <vt:lpstr>'Feb 2021'!OSRRefD30_0x</vt:lpstr>
      <vt:lpstr>'Feb 2022'!OSRRefD30_0x</vt:lpstr>
      <vt:lpstr>'February 2019'!OSRRefD30_0x</vt:lpstr>
      <vt:lpstr>'FY 2018-2019 Budget'!OSRRefD30_0x</vt:lpstr>
      <vt:lpstr>'FY 21-22 Budget'!OSRRefD30_0x</vt:lpstr>
      <vt:lpstr>'FY20-21 BUDGET'!OSRRefD30_0x</vt:lpstr>
      <vt:lpstr>'Jan 2020'!OSRRefD30_0x</vt:lpstr>
      <vt:lpstr>'Jan 2021'!OSRRefD30_0x</vt:lpstr>
      <vt:lpstr>'Jan 2022'!OSRRefD30_0x</vt:lpstr>
      <vt:lpstr>'January 2019'!OSRRefD30_0x</vt:lpstr>
      <vt:lpstr>'July 2018'!OSRRefD30_0x</vt:lpstr>
      <vt:lpstr>'July 2019'!OSRRefD30_0x</vt:lpstr>
      <vt:lpstr>'July 2020'!OSRRefD30_0x</vt:lpstr>
      <vt:lpstr>'July 2021'!OSRRefD30_0x</vt:lpstr>
      <vt:lpstr>'June 2020 Pre-Audit'!OSRRefD30_0x</vt:lpstr>
      <vt:lpstr>'June 2021 Final'!OSRRefD30_0x</vt:lpstr>
      <vt:lpstr>'June 2021 Pre-Audit'!OSRRefD30_0x</vt:lpstr>
      <vt:lpstr>'Mar 2020'!OSRRefD30_0x</vt:lpstr>
      <vt:lpstr>'Mar 2021'!OSRRefD30_0x</vt:lpstr>
      <vt:lpstr>'Mar 2022'!OSRRefD30_0x</vt:lpstr>
      <vt:lpstr>'March 2019'!OSRRefD30_0x</vt:lpstr>
      <vt:lpstr>'May 2020'!OSRRefD30_0x</vt:lpstr>
      <vt:lpstr>'May 2021'!OSRRefD30_0x</vt:lpstr>
      <vt:lpstr>'May 2022'!OSRRefD30_0x</vt:lpstr>
      <vt:lpstr>'Nov 2019'!OSRRefD30_0x</vt:lpstr>
      <vt:lpstr>'Nov 2020'!OSRRefD30_0x</vt:lpstr>
      <vt:lpstr>'Nov 2021'!OSRRefD30_0x</vt:lpstr>
      <vt:lpstr>'November 2018'!OSRRefD30_0x</vt:lpstr>
      <vt:lpstr>'Oct 2019'!OSRRefD30_0x</vt:lpstr>
      <vt:lpstr>'Oct 2020'!OSRRefD30_0x</vt:lpstr>
      <vt:lpstr>'Oct 2021'!OSRRefD30_0x</vt:lpstr>
      <vt:lpstr>'October 2018'!OSRRefD30_0x</vt:lpstr>
      <vt:lpstr>'Sep 2020'!OSRRefD30_0x</vt:lpstr>
      <vt:lpstr>'Sep 2021'!OSRRefD30_0x</vt:lpstr>
      <vt:lpstr>'Sept 2019'!OSRRefD30_0x</vt:lpstr>
      <vt:lpstr>'September 2018'!OSRRefD30_0x</vt:lpstr>
      <vt:lpstr>'Apr 2018'!Print_Area</vt:lpstr>
      <vt:lpstr>'Apr 2021'!Print_Area</vt:lpstr>
      <vt:lpstr>'Apr 2022'!Print_Area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 2021'!Print_Area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 2021'!Print_Area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 2022'!Print_Area</vt:lpstr>
      <vt:lpstr>'February 2019'!Print_Area</vt:lpstr>
      <vt:lpstr>'FY 2017-18 Budget'!Print_Area</vt:lpstr>
      <vt:lpstr>'FY 2018-2019 Budget'!Print_Area</vt:lpstr>
      <vt:lpstr>'FY 21-22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 2022'!Print_Area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'July 2021'!Print_Area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'June 2021 Final'!Print_Area</vt:lpstr>
      <vt:lpstr>'June 2021 Pre-Audit'!Print_Area</vt:lpstr>
      <vt:lpstr>'Mar  2018'!Print_Area</vt:lpstr>
      <vt:lpstr>'Mar 2017'!Print_Area</vt:lpstr>
      <vt:lpstr>'Mar 2020'!Print_Area</vt:lpstr>
      <vt:lpstr>'Mar 2021'!Print_Area</vt:lpstr>
      <vt:lpstr>'Mar 2022'!Print_Area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'May 2022'!Print_Area</vt:lpstr>
      <vt:lpstr>'Nov 2016'!Print_Area</vt:lpstr>
      <vt:lpstr>'Nov 2017'!Print_Area</vt:lpstr>
      <vt:lpstr>'Nov 2019'!Print_Area</vt:lpstr>
      <vt:lpstr>'Nov 2020'!Print_Area</vt:lpstr>
      <vt:lpstr>'Nov 2021'!Print_Area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 2021'!Print_Area</vt:lpstr>
      <vt:lpstr>'October 2018'!Print_Area</vt:lpstr>
      <vt:lpstr>'Sep 2020'!Print_Area</vt:lpstr>
      <vt:lpstr>'Sep 2021'!Print_Area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2022-06-16T21:46:24Z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0x010100729D7BF20F24984C913477BD2AF12CC7</vt:lpwstr>
  </property>
</Properties>
</file>